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427_Not Upload\"/>
    </mc:Choice>
  </mc:AlternateContent>
  <xr:revisionPtr revIDLastSave="0" documentId="13_ncr:1_{0D403DA6-E3EB-4957-8EA7-FD031A25D4A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<sst xmlns="http://schemas.openxmlformats.org/spreadsheetml/2006/main" count="390" uniqueCount="299">
  <si>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</si>
  <si>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</si>
  <si>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</si>
  <si>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</si>
  <si>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</si>
  <si>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</si>
  <si>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</si>
  <si>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</si>
  <si>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</si>
  <si>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</si>
  <si>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</si>
  <si>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</si>
  <si>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</si>
  <si>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</si>
  <si>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</si>
  <si>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</si>
  <si>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</si>
  <si>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</si>
  <si>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</si>
  <si>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</si>
  <si>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</si>
  <si>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</si>
  <si>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</si>
  <si>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</si>
  <si>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</si>
  <si>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</si>
  <si>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</si>
  <si>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</si>
  <si>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</si>
  <si>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</si>
  <si>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</si>
  <si>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</si>
  <si>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</si>
  <si>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</si>
  <si>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</si>
  <si>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</si>
  <si>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</si>
  <si>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</si>
  <si>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</si>
  <si>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</si>
  <si>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</si>
  <si>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</si>
  <si>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</si>
  <si>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</si>
  <si>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</si>
  <si>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</si>
  <si>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</si>
  <si>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</si>
  <si>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</si>
  <si>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</si>
  <si>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</si>
  <si>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</si>
  <si>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</si>
  <si>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</si>
  <si>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</si>
  <si>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</si>
  <si>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</si>
  <si>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</si>
  <si>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</si>
  <si>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</si>
  <si>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</si>
  <si>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</si>
  <si>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</si>
  <si>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</si>
  <si>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</si>
  <si>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</si>
  <si>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</si>
  <si>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</si>
  <si>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</si>
  <si>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</si>
  <si>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</si>
  <si>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</si>
  <si>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</si>
  <si>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</si>
  <si>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</si>
  <si>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</si>
  <si>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</si>
  <si>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</si>
  <si>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</si>
  <si>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</si>
  <si>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</si>
  <si>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</si>
  <si>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</si>
  <si>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</si>
  <si>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</si>
  <si>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</si>
  <si>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</si>
  <si>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</si>
  <si>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</si>
  <si>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</si>
  <si>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</si>
  <si>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</si>
  <si>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</si>
  <si>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</si>
  <si>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</si>
  <si>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</si>
  <si>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</si>
  <si>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</si>
  <si>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</si>
  <si>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</si>
  <si>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</si>
  <si>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</si>
  <si>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</si>
  <si>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</si>
  <si>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</si>
  <si>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</si>
  <si>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</si>
  <si>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</si>
  <si>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</si>
  <si>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</si>
  <si>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</si>
  <si>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</si>
  <si>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</si>
  <si>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</si>
  <si>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</si>
  <si>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</si>
  <si>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</si>
  <si>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</si>
  <si>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</si>
  <si>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</si>
  <si>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</si>
  <si>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</si>
  <si>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</si>
  <si>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</si>
  <si>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</si>
  <si>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</si>
  <si>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</si>
  <si>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</si>
  <si>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</si>
  <si>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</si>
  <si>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</si>
  <si>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</si>
  <si>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</si>
  <si>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</si>
  <si>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</si>
  <si>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</si>
  <si>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</si>
  <si>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</si>
  <si>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</si>
  <si>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</si>
  <si>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</si>
  <si>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</si>
  <si>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</si>
  <si>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</si>
  <si>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</si>
  <si>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</si>
  <si>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</si>
  <si>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</si>
  <si>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</si>
  <si>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</si>
  <si>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</si>
  <si>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</si>
  <si>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</si>
  <si>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</si>
  <si>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</si>
  <si>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</si>
  <si>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</si>
  <si>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</si>
  <si>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</si>
  <si>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</si>
  <si>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</si>
  <si>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</si>
  <si>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</si>
  <si>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</si>
  <si>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</si>
  <si>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</si>
  <si>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</si>
  <si>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</si>
  <si>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</si>
  <si>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</si>
  <si>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</si>
  <si>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</si>
  <si>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</si>
  <si>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</si>
  <si>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</si>
  <si>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</si>
  <si>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</si>
  <si>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</si>
  <si>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</si>
  <si>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</si>
  <si>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</si>
  <si>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</si>
  <si>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</si>
  <si>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</si>
  <si>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</si>
  <si>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</si>
  <si>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</si>
  <si>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</si>
  <si>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</si>
  <si>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</si>
  <si>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</si>
  <si>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</si>
  <si>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</si>
  <si>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</si>
  <si>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</si>
  <si>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</si>
  <si>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</si>
  <si>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</si>
  <si>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</si>
  <si>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</si>
  <si>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</si>
  <si>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</si>
  <si>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</si>
  <si>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</si>
  <si>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</si>
  <si>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</si>
  <si>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</si>
  <si>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</si>
  <si>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</si>
  <si>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</si>
  <si>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</si>
  <si>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</si>
  <si>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</si>
  <si>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</si>
  <si>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</si>
  <si>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</si>
  <si>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</si>
  <si>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</si>
  <si>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</si>
  <si>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</si>
  <si>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</si>
  <si>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</si>
  <si>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</si>
  <si>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</si>
  <si>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</si>
  <si>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</si>
  <si>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</si>
  <si>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</si>
  <si>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</si>
  <si>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</si>
  <si>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</si>
  <si>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</si>
  <si>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</si>
  <si>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</si>
  <si>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</si>
  <si>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</si>
  <si>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</si>
  <si>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</si>
  <si>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</si>
  <si>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</si>
  <si>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</si>
  <si>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</si>
  <si>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</si>
  <si>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</si>
  <si>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</si>
  <si>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</si>
  <si>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</si>
  <si>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</t>
  </si>
  <si>
    <t>BH3959</t>
  </si>
  <si>
    <t>Pipra-2</t>
  </si>
  <si>
    <t>Kesariya</t>
  </si>
  <si>
    <t>Dual Staff</t>
  </si>
  <si>
    <t>Available &amp; Updated</t>
  </si>
  <si>
    <t>G-1</t>
  </si>
  <si>
    <t>Sarbjeet Kumar</t>
  </si>
  <si>
    <t>SF0091038</t>
  </si>
  <si>
    <t>BM</t>
  </si>
  <si>
    <t>G-2</t>
  </si>
  <si>
    <t>Hariom Kumar</t>
  </si>
  <si>
    <t>SF0077367</t>
  </si>
  <si>
    <t>Loan officer</t>
  </si>
  <si>
    <t>East</t>
  </si>
  <si>
    <t>Pipra 2</t>
  </si>
  <si>
    <t>Bairiya Banjariya</t>
  </si>
  <si>
    <t>SF0076913</t>
  </si>
  <si>
    <t>Sameer Mukhiya</t>
  </si>
  <si>
    <t>Bairiya Banjariya A1</t>
  </si>
  <si>
    <t>Bairiya Banjariya C1 Dhoom 21</t>
  </si>
  <si>
    <t>Chetana</t>
  </si>
  <si>
    <t>CID951376205490</t>
  </si>
  <si>
    <t>EBC</t>
  </si>
  <si>
    <t>HINDU</t>
  </si>
  <si>
    <t>Agriculture &amp; Farming</t>
  </si>
  <si>
    <t>PHOONMATI DEVI</t>
  </si>
  <si>
    <t>15-Nov-2024</t>
  </si>
  <si>
    <t>Tue</t>
  </si>
  <si>
    <t>3</t>
  </si>
  <si>
    <t>3.95 Yrs</t>
  </si>
  <si>
    <t>28 Jan 2022</t>
  </si>
  <si>
    <t>&gt; 2 to 4 Years</t>
  </si>
  <si>
    <t>02-Dec-2024</t>
  </si>
  <si>
    <t>13-Oct-2025</t>
  </si>
  <si>
    <t>Open</t>
  </si>
  <si>
    <t>30-Jun-2025</t>
  </si>
  <si>
    <t>7480097765</t>
  </si>
  <si>
    <t>Raj Kumar Sah/SF0050575</t>
  </si>
  <si>
    <t>Manoj Kumar chaurasiya/SF0033255</t>
  </si>
  <si>
    <t>Rakesh Kumar Sing/SF0007606</t>
  </si>
  <si>
    <t>Saketnath thakur/SF0062081</t>
  </si>
  <si>
    <t>Completed-Report Submitted</t>
  </si>
  <si>
    <t>CSS</t>
  </si>
  <si>
    <t>SF0086837</t>
  </si>
  <si>
    <t>Vikash Kumar</t>
  </si>
  <si>
    <t>One installment collected from borrower by LO Vikash Kumar/SF0086837 but not post theirfimo account</t>
  </si>
  <si>
    <t>Three installment collected from borrower by LO Vikash Kumar/SF0086837 but not post their fimo account</t>
  </si>
  <si>
    <t>1.As per  borrower confimation letter , she  paid  EMIs on dated- 03-Mar-2025 to 01- Sep-2025 to LO- Vikas kumar/SF0086837on the meeting day on a regular basis.</t>
  </si>
  <si>
    <t>Report generation date &amp; time: Friday, January 9, 2026 4:35 PM</t>
  </si>
  <si>
    <t>As per complaint arsied through CSS Portal post verification it is observed that LO Vikash Kumar/SF00 collected Rs. 22220/- from the borrower but same was not accounted in the FIMO. Staff is not active in the Branch.</t>
  </si>
  <si>
    <t>FN25-26-03427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</si>
</sst>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BH3959</v>
      </c>
      <c r="D5" s="63" t="str">
        <f>IF('Physical Cash at Safe'!D28="Yes", 'Physical Cash at Safe'!A4, 'Borrower Wise Details'!C5)</f>
        <v>Pipra 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Kesariya</v>
      </c>
      <c r="G5" s="61">
        <v>45960</v>
      </c>
      <c r="H5" s="107" t="s">
        <v>290</v>
      </c>
      <c r="I5" s="61">
        <v>45962</v>
      </c>
      <c r="J5" s="74" t="str">
        <f>IF('Physical Cash at Safe'!D28="Yes",'Physical Cash at Safe'!E28,IF('Borrower Wise Details'!D5&lt;&gt;"",'Borrower Wise Details'!D5,""))</f>
        <v>FN25-26-03427</v>
      </c>
      <c r="K5" s="81">
        <v>1</v>
      </c>
      <c r="L5" s="82">
        <v>22220</v>
      </c>
      <c r="M5" s="82">
        <v>0</v>
      </c>
      <c r="N5" s="82" t="s">
        <v>286</v>
      </c>
      <c r="O5" s="82" t="s">
        <v>287</v>
      </c>
      <c r="P5" s="82"/>
      <c r="Q5" s="82" t="s">
        <v>288</v>
      </c>
      <c r="R5" s="75" t="str">
        <f>IF('Physical Cash at Safe'!$D$28="Yes", 'Physical Cash at Safe'!$A$28, IF('Borrower Wise Details'!F5&lt;&gt;"", 'Borrower Wise Details'!F5, ""))</f>
        <v>Vikash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SF0086837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289</v>
      </c>
      <c r="Z5" s="61">
        <v>46031</v>
      </c>
      <c r="AA5" s="61">
        <v>46031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22220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46064</v>
      </c>
      <c r="AH5" s="70" t="s">
        <v>297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BH3959</v>
      </c>
      <c r="C5" s="50" t="str">
        <f>IF('Fraud Investigation Report'!D5="", "", 'Fraud Investigation Report'!D5)</f>
        <v>Pipra 2</v>
      </c>
      <c r="D5" s="68" t="str">
        <f>IF(OR('Fraud Investigation Report'!R5="", 'Fraud Investigation Report'!R5=0), "", 'Fraud Investigation Report'!R5)</f>
        <v>Vikash Kumar</v>
      </c>
      <c r="E5" s="68" t="str">
        <f>IF(OR('Fraud Investigation Report'!T5="", 'Fraud Investigation Report'!T5=0), "", 'Fraud Investigation Report'!T5)</f>
        <v>SF0086837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22220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46031</v>
      </c>
      <c r="C6" s="18">
        <v>46030</v>
      </c>
      <c r="D6" s="18">
        <v>46031</v>
      </c>
      <c r="E6" s="19">
        <v>0.375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134</v>
      </c>
      <c r="C11" s="23">
        <f>B11*A11</f>
        <v>67000</v>
      </c>
      <c r="D11" s="25">
        <v>134</v>
      </c>
      <c r="E11" s="23">
        <f t="shared" ref="E11:E17" si="0">D11*A11</f>
        <v>67000</v>
      </c>
    </row>
    <row r="12" spans="1:5" ht="14.5" x14ac:dyDescent="0.35">
      <c r="A12" s="24">
        <v>200</v>
      </c>
      <c r="B12" s="25">
        <v>43</v>
      </c>
      <c r="C12" s="23">
        <f>B12*A12</f>
        <v>8600</v>
      </c>
      <c r="D12" s="25">
        <v>43</v>
      </c>
      <c r="E12" s="23">
        <f t="shared" si="0"/>
        <v>8600</v>
      </c>
    </row>
    <row r="13" spans="1:5" ht="14.5" x14ac:dyDescent="0.35">
      <c r="A13" s="24">
        <v>100</v>
      </c>
      <c r="B13" s="25">
        <v>38</v>
      </c>
      <c r="C13" s="23">
        <f t="shared" ref="C13:C17" si="1">B13*A13</f>
        <v>3800</v>
      </c>
      <c r="D13" s="25">
        <v>38</v>
      </c>
      <c r="E13" s="23">
        <f t="shared" si="0"/>
        <v>3800</v>
      </c>
    </row>
    <row r="14" spans="1:5" ht="14.5" x14ac:dyDescent="0.35">
      <c r="A14" s="24">
        <v>50</v>
      </c>
      <c r="B14" s="25">
        <v>5</v>
      </c>
      <c r="C14" s="23">
        <f t="shared" si="1"/>
        <v>250</v>
      </c>
      <c r="D14" s="25">
        <v>5</v>
      </c>
      <c r="E14" s="23">
        <f t="shared" si="0"/>
        <v>250</v>
      </c>
    </row>
    <row r="15" spans="1:5" ht="14.5" x14ac:dyDescent="0.35">
      <c r="A15" s="24">
        <v>20</v>
      </c>
      <c r="B15" s="25">
        <v>11</v>
      </c>
      <c r="C15" s="23">
        <f t="shared" si="1"/>
        <v>220</v>
      </c>
      <c r="D15" s="25">
        <v>11</v>
      </c>
      <c r="E15" s="23">
        <f t="shared" si="0"/>
        <v>220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241</v>
      </c>
      <c r="C18" s="23">
        <f>B18</f>
        <v>241</v>
      </c>
      <c r="D18" s="27">
        <v>241</v>
      </c>
      <c r="E18" s="28">
        <f>D18</f>
        <v>241</v>
      </c>
    </row>
    <row r="19" spans="1:5" ht="14.5" x14ac:dyDescent="0.35">
      <c r="A19" s="29"/>
      <c r="B19" s="30" t="s">
        <v>76</v>
      </c>
      <c r="C19" s="31">
        <f>SUM(C10:C18)</f>
        <v>80121</v>
      </c>
      <c r="D19" s="30" t="s">
        <v>76</v>
      </c>
      <c r="E19" s="31">
        <f>SUM(E10:E18)</f>
        <v>80121</v>
      </c>
    </row>
    <row r="20" spans="1:5" ht="30" customHeight="1" x14ac:dyDescent="0.35">
      <c r="A20" s="143" t="s">
        <v>97</v>
      </c>
      <c r="B20" s="144"/>
      <c r="C20" s="32">
        <v>80121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219</v>
      </c>
      <c r="B32" s="38" t="s">
        <v>251</v>
      </c>
      <c r="C32" s="37" t="s">
        <v>82</v>
      </c>
      <c r="D32" s="153" t="s">
        <v>252</v>
      </c>
      <c r="E32" s="154"/>
    </row>
    <row r="33" spans="1:5" ht="18" customHeight="1" x14ac:dyDescent="0.35">
      <c r="A33" s="37" t="s">
        <v>83</v>
      </c>
      <c r="B33" s="106" t="s">
        <v>253</v>
      </c>
      <c r="C33" s="39" t="s">
        <v>84</v>
      </c>
      <c r="D33" s="147" t="s">
        <v>257</v>
      </c>
      <c r="E33" s="148"/>
    </row>
    <row r="34" spans="1:5" ht="26" x14ac:dyDescent="0.35">
      <c r="A34" s="39" t="s">
        <v>220</v>
      </c>
      <c r="B34" s="38" t="s">
        <v>254</v>
      </c>
      <c r="C34" s="39" t="s">
        <v>221</v>
      </c>
      <c r="D34" s="149" t="s">
        <v>258</v>
      </c>
      <c r="E34" s="150"/>
    </row>
    <row r="35" spans="1:5" ht="26" x14ac:dyDescent="0.35">
      <c r="A35" s="39" t="s">
        <v>222</v>
      </c>
      <c r="B35" s="38" t="s">
        <v>255</v>
      </c>
      <c r="C35" s="39" t="s">
        <v>224</v>
      </c>
      <c r="D35" s="149" t="s">
        <v>259</v>
      </c>
      <c r="E35" s="150"/>
    </row>
    <row r="36" spans="1:5" ht="25.5" customHeight="1" x14ac:dyDescent="0.35">
      <c r="A36" s="39" t="s">
        <v>223</v>
      </c>
      <c r="B36" s="38" t="s">
        <v>256</v>
      </c>
      <c r="C36" s="39" t="s">
        <v>225</v>
      </c>
      <c r="D36" s="151" t="s">
        <v>260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BH3959</v>
      </c>
      <c r="C5" s="119" t="str">
        <f>IF('Loan Outstanding Report'!$H$5="", "", 'Loan Outstanding Report'!$H$5)</f>
        <v>Pipra 2</v>
      </c>
      <c r="D5" s="41" t="s">
        <v>298</v>
      </c>
      <c r="E5" s="65">
        <v>46031</v>
      </c>
      <c r="F5" s="38" t="s">
        <v>292</v>
      </c>
      <c r="G5" s="49" t="s">
        <v>291</v>
      </c>
      <c r="H5" s="49" t="s">
        <v>260</v>
      </c>
      <c r="I5" s="120" t="s">
        <v>266</v>
      </c>
      <c r="J5" s="120" t="s">
        <v>269</v>
      </c>
      <c r="K5" s="120" t="s">
        <v>273</v>
      </c>
      <c r="L5" s="11">
        <v>358502951</v>
      </c>
      <c r="M5" s="65" t="s">
        <v>274</v>
      </c>
      <c r="N5" s="124">
        <v>47000</v>
      </c>
      <c r="O5" s="124">
        <v>2490</v>
      </c>
      <c r="P5" s="121" t="s">
        <v>139</v>
      </c>
      <c r="Q5" s="80">
        <v>45719</v>
      </c>
      <c r="R5" s="124">
        <v>2490</v>
      </c>
      <c r="S5" s="124">
        <v>0</v>
      </c>
      <c r="T5" s="124">
        <v>0</v>
      </c>
      <c r="U5" s="125">
        <f t="shared" ref="U5" si="0">IF(AND(ISBLANK(R5),ISBLANK(S5),ISBLANK(T5)),"",R5-(S5+T5))</f>
        <v>2490</v>
      </c>
      <c r="V5" s="117" t="s">
        <v>201</v>
      </c>
      <c r="W5" s="122" t="s">
        <v>293</v>
      </c>
    </row>
    <row r="6" spans="1:23" ht="25" customHeight="1" x14ac:dyDescent="0.3">
      <c r="A6" s="64">
        <v>2</v>
      </c>
      <c r="B6" s="60" t="str">
        <f>IF(J6&lt;&gt;"", $B$5, "")</f>
        <v>BH3959</v>
      </c>
      <c r="C6" s="119" t="str">
        <f>IF(J6&lt;&gt;"", $C$5, "")</f>
        <v>Pipra 2</v>
      </c>
      <c r="D6" s="41" t="str">
        <f>IF(J6&lt;&gt;"", $D$5, "")</f>
        <v>FN25-26-03427</v>
      </c>
      <c r="E6" s="65">
        <v>46031</v>
      </c>
      <c r="F6" s="38" t="str">
        <f>IF(J6&lt;&gt;"", $F$5, "")</f>
        <v>Vikash Kumar</v>
      </c>
      <c r="G6" s="49" t="str">
        <f>IF(J6&lt;&gt;"", $G$5, "")</f>
        <v>SF0086837</v>
      </c>
      <c r="H6" s="49" t="str">
        <f>IF(J6&lt;&gt;"", $H$5, "")</f>
        <v>Loan officer</v>
      </c>
      <c r="I6" s="120" t="s">
        <v>266</v>
      </c>
      <c r="J6" s="120" t="s">
        <v>269</v>
      </c>
      <c r="K6" s="120" t="s">
        <v>273</v>
      </c>
      <c r="L6" s="11">
        <v>358502951</v>
      </c>
      <c r="M6" s="65" t="s">
        <v>274</v>
      </c>
      <c r="N6" s="124">
        <v>47000</v>
      </c>
      <c r="O6" s="124">
        <v>2490</v>
      </c>
      <c r="P6" s="121" t="s">
        <v>139</v>
      </c>
      <c r="Q6" s="80">
        <v>45754</v>
      </c>
      <c r="R6" s="124">
        <v>2490</v>
      </c>
      <c r="S6" s="124">
        <v>0</v>
      </c>
      <c r="T6" s="124">
        <v>0</v>
      </c>
      <c r="U6" s="125">
        <f t="shared" ref="U6:U69" si="1">IF(AND(ISBLANK(R6),ISBLANK(S6),ISBLANK(T6)),"",R6-(S6+T6))</f>
        <v>2490</v>
      </c>
      <c r="V6" s="117" t="s">
        <v>201</v>
      </c>
      <c r="W6" s="122" t="s">
        <v>293</v>
      </c>
    </row>
    <row r="7" spans="1:23" ht="25" customHeight="1" x14ac:dyDescent="0.3">
      <c r="A7" s="64">
        <v>3</v>
      </c>
      <c r="B7" s="60" t="str">
        <f t="shared" ref="B7:B70" si="2">IF(J7&lt;&gt;"", $B$5, "")</f>
        <v>BH3959</v>
      </c>
      <c r="C7" s="119" t="str">
        <f t="shared" ref="C7:C70" si="3">IF(J7&lt;&gt;"", $C$5, "")</f>
        <v>Pipra 2</v>
      </c>
      <c r="D7" s="41" t="str">
        <f t="shared" ref="D7:D70" si="4">IF(J7&lt;&gt;"", $D$5, "")</f>
        <v>FN25-26-03427</v>
      </c>
      <c r="E7" s="65">
        <v>46031</v>
      </c>
      <c r="F7" s="38" t="str">
        <f t="shared" ref="F7:F70" si="5">IF(J7&lt;&gt;"", $F$5, "")</f>
        <v>Vikash Kumar</v>
      </c>
      <c r="G7" s="49" t="str">
        <f t="shared" ref="G7:G70" si="6">IF(J7&lt;&gt;"", $G$5, "")</f>
        <v>SF0086837</v>
      </c>
      <c r="H7" s="49" t="str">
        <f t="shared" ref="H7:H70" si="7">IF(J7&lt;&gt;"", $H$5, "")</f>
        <v>Loan officer</v>
      </c>
      <c r="I7" s="120" t="s">
        <v>266</v>
      </c>
      <c r="J7" s="120" t="s">
        <v>269</v>
      </c>
      <c r="K7" s="120" t="s">
        <v>273</v>
      </c>
      <c r="L7" s="11">
        <v>358502951</v>
      </c>
      <c r="M7" s="65" t="s">
        <v>274</v>
      </c>
      <c r="N7" s="124">
        <v>47000</v>
      </c>
      <c r="O7" s="124">
        <v>2490</v>
      </c>
      <c r="P7" s="121" t="s">
        <v>139</v>
      </c>
      <c r="Q7" s="80">
        <v>45782</v>
      </c>
      <c r="R7" s="124">
        <v>2490</v>
      </c>
      <c r="S7" s="124">
        <v>0</v>
      </c>
      <c r="T7" s="124">
        <v>0</v>
      </c>
      <c r="U7" s="125">
        <f t="shared" si="1"/>
        <v>2490</v>
      </c>
      <c r="V7" s="117" t="s">
        <v>201</v>
      </c>
      <c r="W7" s="122" t="s">
        <v>293</v>
      </c>
    </row>
    <row r="8" spans="1:23" ht="25" customHeight="1" x14ac:dyDescent="0.3">
      <c r="A8" s="64">
        <v>4</v>
      </c>
      <c r="B8" s="60" t="str">
        <f t="shared" si="2"/>
        <v>BH3959</v>
      </c>
      <c r="C8" s="119" t="str">
        <f t="shared" si="3"/>
        <v>Pipra 2</v>
      </c>
      <c r="D8" s="41" t="str">
        <f t="shared" si="4"/>
        <v>FN25-26-03427</v>
      </c>
      <c r="E8" s="65">
        <v>46031</v>
      </c>
      <c r="F8" s="38" t="str">
        <f t="shared" si="5"/>
        <v>Vikash Kumar</v>
      </c>
      <c r="G8" s="49" t="str">
        <f t="shared" si="6"/>
        <v>SF0086837</v>
      </c>
      <c r="H8" s="49" t="str">
        <f t="shared" si="7"/>
        <v>Loan officer</v>
      </c>
      <c r="I8" s="120" t="s">
        <v>266</v>
      </c>
      <c r="J8" s="120" t="s">
        <v>269</v>
      </c>
      <c r="K8" s="120" t="s">
        <v>273</v>
      </c>
      <c r="L8" s="11">
        <v>358502951</v>
      </c>
      <c r="M8" s="65" t="s">
        <v>274</v>
      </c>
      <c r="N8" s="124">
        <v>47000</v>
      </c>
      <c r="O8" s="124">
        <v>2490</v>
      </c>
      <c r="P8" s="121" t="s">
        <v>139</v>
      </c>
      <c r="Q8" s="80">
        <v>45845</v>
      </c>
      <c r="R8" s="124">
        <v>2490</v>
      </c>
      <c r="S8" s="124">
        <v>0</v>
      </c>
      <c r="T8" s="124">
        <v>0</v>
      </c>
      <c r="U8" s="125">
        <f t="shared" si="1"/>
        <v>2490</v>
      </c>
      <c r="V8" s="117" t="s">
        <v>201</v>
      </c>
      <c r="W8" s="122" t="s">
        <v>293</v>
      </c>
    </row>
    <row r="9" spans="1:23" ht="25" customHeight="1" x14ac:dyDescent="0.3">
      <c r="A9" s="64">
        <v>5</v>
      </c>
      <c r="B9" s="60" t="str">
        <f t="shared" si="2"/>
        <v>BH3959</v>
      </c>
      <c r="C9" s="119" t="str">
        <f t="shared" si="3"/>
        <v>Pipra 2</v>
      </c>
      <c r="D9" s="41" t="str">
        <f t="shared" si="4"/>
        <v>FN25-26-03427</v>
      </c>
      <c r="E9" s="65">
        <v>46031</v>
      </c>
      <c r="F9" s="38" t="str">
        <f t="shared" si="5"/>
        <v>Vikash Kumar</v>
      </c>
      <c r="G9" s="49" t="str">
        <f t="shared" si="6"/>
        <v>SF0086837</v>
      </c>
      <c r="H9" s="49" t="str">
        <f t="shared" si="7"/>
        <v>Loan officer</v>
      </c>
      <c r="I9" s="120" t="s">
        <v>266</v>
      </c>
      <c r="J9" s="120" t="s">
        <v>269</v>
      </c>
      <c r="K9" s="120" t="s">
        <v>273</v>
      </c>
      <c r="L9" s="11">
        <v>358502951</v>
      </c>
      <c r="M9" s="65" t="s">
        <v>274</v>
      </c>
      <c r="N9" s="124">
        <v>47000</v>
      </c>
      <c r="O9" s="124">
        <v>2490</v>
      </c>
      <c r="P9" s="121" t="s">
        <v>139</v>
      </c>
      <c r="Q9" s="80">
        <v>45873</v>
      </c>
      <c r="R9" s="124">
        <v>2490</v>
      </c>
      <c r="S9" s="124">
        <v>0</v>
      </c>
      <c r="T9" s="124">
        <v>0</v>
      </c>
      <c r="U9" s="125">
        <f t="shared" si="1"/>
        <v>2490</v>
      </c>
      <c r="V9" s="117" t="s">
        <v>201</v>
      </c>
      <c r="W9" s="122" t="s">
        <v>293</v>
      </c>
    </row>
    <row r="10" spans="1:23" ht="25" customHeight="1" x14ac:dyDescent="0.3">
      <c r="A10" s="64">
        <v>6</v>
      </c>
      <c r="B10" s="60" t="str">
        <f t="shared" si="2"/>
        <v>BH3959</v>
      </c>
      <c r="C10" s="119" t="str">
        <f t="shared" si="3"/>
        <v>Pipra 2</v>
      </c>
      <c r="D10" s="41" t="str">
        <f t="shared" si="4"/>
        <v>FN25-26-03427</v>
      </c>
      <c r="E10" s="65">
        <v>46031</v>
      </c>
      <c r="F10" s="38" t="str">
        <f t="shared" si="5"/>
        <v>Vikash Kumar</v>
      </c>
      <c r="G10" s="49" t="str">
        <f t="shared" si="6"/>
        <v>SF0086837</v>
      </c>
      <c r="H10" s="49" t="str">
        <f t="shared" si="7"/>
        <v>Loan officer</v>
      </c>
      <c r="I10" s="120" t="s">
        <v>266</v>
      </c>
      <c r="J10" s="120" t="s">
        <v>269</v>
      </c>
      <c r="K10" s="120" t="s">
        <v>273</v>
      </c>
      <c r="L10" s="11">
        <v>358502951</v>
      </c>
      <c r="M10" s="65" t="s">
        <v>274</v>
      </c>
      <c r="N10" s="124">
        <v>47000</v>
      </c>
      <c r="O10" s="124">
        <v>2490</v>
      </c>
      <c r="P10" s="121" t="s">
        <v>139</v>
      </c>
      <c r="Q10" s="80">
        <v>45887</v>
      </c>
      <c r="R10" s="124">
        <v>7470</v>
      </c>
      <c r="S10" s="124">
        <v>0</v>
      </c>
      <c r="T10" s="124">
        <v>0</v>
      </c>
      <c r="U10" s="125">
        <f t="shared" si="1"/>
        <v>7470</v>
      </c>
      <c r="V10" s="117" t="s">
        <v>201</v>
      </c>
      <c r="W10" s="122" t="s">
        <v>294</v>
      </c>
    </row>
    <row r="11" spans="1:23" ht="25" customHeight="1" x14ac:dyDescent="0.3">
      <c r="A11" s="64">
        <v>7</v>
      </c>
      <c r="B11" s="60" t="str">
        <f t="shared" si="2"/>
        <v>BH3959</v>
      </c>
      <c r="C11" s="119" t="str">
        <f t="shared" si="3"/>
        <v>Pipra 2</v>
      </c>
      <c r="D11" s="41" t="str">
        <f t="shared" si="4"/>
        <v>FN25-26-03427</v>
      </c>
      <c r="E11" s="65">
        <v>46031</v>
      </c>
      <c r="F11" s="38" t="str">
        <f t="shared" si="5"/>
        <v>Vikash Kumar</v>
      </c>
      <c r="G11" s="49" t="str">
        <f t="shared" si="6"/>
        <v>SF0086837</v>
      </c>
      <c r="H11" s="49" t="str">
        <f t="shared" si="7"/>
        <v>Loan officer</v>
      </c>
      <c r="I11" s="120" t="s">
        <v>266</v>
      </c>
      <c r="J11" s="120" t="s">
        <v>269</v>
      </c>
      <c r="K11" s="120" t="s">
        <v>273</v>
      </c>
      <c r="L11" s="11">
        <v>358502951</v>
      </c>
      <c r="M11" s="65" t="s">
        <v>274</v>
      </c>
      <c r="N11" s="124">
        <v>47000</v>
      </c>
      <c r="O11" s="124">
        <v>2490</v>
      </c>
      <c r="P11" s="121" t="s">
        <v>139</v>
      </c>
      <c r="Q11" s="80">
        <v>45901</v>
      </c>
      <c r="R11" s="124">
        <v>2300</v>
      </c>
      <c r="S11" s="124">
        <v>0</v>
      </c>
      <c r="T11" s="124">
        <v>0</v>
      </c>
      <c r="U11" s="125">
        <f t="shared" si="1"/>
        <v>2300</v>
      </c>
      <c r="V11" s="117" t="s">
        <v>201</v>
      </c>
      <c r="W11" s="122" t="s">
        <v>293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261</v>
      </c>
      <c r="C5" s="38" t="s">
        <v>247</v>
      </c>
      <c r="D5" s="38" t="s">
        <v>250</v>
      </c>
      <c r="E5" s="38" t="s">
        <v>250</v>
      </c>
      <c r="F5" s="38" t="s">
        <v>250</v>
      </c>
      <c r="G5" s="84" t="s">
        <v>248</v>
      </c>
      <c r="H5" s="38" t="s">
        <v>262</v>
      </c>
      <c r="I5" s="84">
        <v>19003</v>
      </c>
      <c r="J5" s="38" t="s">
        <v>263</v>
      </c>
      <c r="K5" s="84">
        <v>19003</v>
      </c>
      <c r="L5" s="84" t="s">
        <v>264</v>
      </c>
      <c r="M5" s="38" t="s">
        <v>265</v>
      </c>
      <c r="N5" s="84">
        <v>27190</v>
      </c>
      <c r="O5" s="84" t="s">
        <v>266</v>
      </c>
      <c r="P5" s="84">
        <v>379675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0</v>
      </c>
      <c r="X5" s="38" t="s">
        <v>272</v>
      </c>
      <c r="Y5" s="84">
        <v>358502951</v>
      </c>
      <c r="Z5" s="38" t="s">
        <v>273</v>
      </c>
      <c r="AA5" s="108" t="s">
        <v>274</v>
      </c>
      <c r="AB5" s="84">
        <v>47000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2490</v>
      </c>
      <c r="AK5" s="84">
        <v>2490</v>
      </c>
      <c r="AL5" s="108" t="s">
        <v>281</v>
      </c>
      <c r="AM5" s="84">
        <v>3401.81</v>
      </c>
      <c r="AN5" s="112">
        <v>1578.19</v>
      </c>
      <c r="AO5" s="112">
        <v>4980</v>
      </c>
      <c r="AP5" s="112">
        <v>43598.19</v>
      </c>
      <c r="AQ5" s="112">
        <v>10623.81</v>
      </c>
      <c r="AR5" s="112">
        <v>54222</v>
      </c>
      <c r="AS5" s="112">
        <v>21682.65</v>
      </c>
      <c r="AT5" s="112">
        <v>8197.35</v>
      </c>
      <c r="AU5" s="112">
        <v>29880</v>
      </c>
      <c r="AV5" s="84">
        <v>14</v>
      </c>
      <c r="AW5" s="84"/>
      <c r="AX5" s="84"/>
      <c r="AY5" s="108"/>
      <c r="AZ5" s="84"/>
      <c r="BA5" s="84"/>
      <c r="BB5" s="84" t="s">
        <v>282</v>
      </c>
      <c r="BC5" s="84"/>
      <c r="BD5" s="108" t="s">
        <v>283</v>
      </c>
      <c r="BE5" s="84">
        <v>47000</v>
      </c>
      <c r="BF5" s="38" t="s">
        <v>269</v>
      </c>
      <c r="BG5" s="84" t="s">
        <v>284</v>
      </c>
      <c r="BH5" s="114" t="s">
        <v>285</v>
      </c>
      <c r="BI5" s="38" t="s">
        <v>110</v>
      </c>
      <c r="BJ5" s="85">
        <v>46031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22220</v>
      </c>
      <c r="BQ5" s="117" t="s">
        <v>201</v>
      </c>
      <c r="BR5" s="118" t="s">
        <v>295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2026-02-11T10:00:23Z</dcterms:modified>
</cp:coreProperties>
</file>