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458\"/>
    </mc:Choice>
  </mc:AlternateContent>
  <xr:revisionPtr revIDLastSave="0" documentId="13_ncr:1_{343F07A5-4A1B-4A5B-8661-28E3A6185F76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<sst xmlns="http://schemas.openxmlformats.org/spreadsheetml/2006/main" count="547" uniqueCount="322">
  <si>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</si>
  <si>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</si>
  <si>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</si>
  <si>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</si>
  <si>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</si>
  <si>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</si>
  <si>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</si>
  <si>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</si>
  <si>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</si>
  <si>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</si>
  <si>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</si>
  <si>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</si>
  <si>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</si>
  <si>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</si>
  <si>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</si>
  <si>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</si>
  <si>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</si>
  <si>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</si>
  <si>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</si>
  <si>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</si>
  <si>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</si>
  <si>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</si>
  <si>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</si>
  <si>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</si>
  <si>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</si>
  <si>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</si>
  <si>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</si>
  <si>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</si>
  <si>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</si>
  <si>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</si>
  <si>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</si>
  <si>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</si>
  <si>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</si>
  <si>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</si>
  <si>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</si>
  <si>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</si>
  <si>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</si>
  <si>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</si>
  <si>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</si>
  <si>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</si>
  <si>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</si>
  <si>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</si>
  <si>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</si>
  <si>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</si>
  <si>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</si>
  <si>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</si>
  <si>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</si>
  <si>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</si>
  <si>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</si>
  <si>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</si>
  <si>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</si>
  <si>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</si>
  <si>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</si>
  <si>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</si>
  <si>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</si>
  <si>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</si>
  <si>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</si>
  <si>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</si>
  <si>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</si>
  <si>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</si>
  <si>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</si>
  <si>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</si>
  <si>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</si>
  <si>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</si>
  <si>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</si>
  <si>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</si>
  <si>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</si>
  <si>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</si>
  <si>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</si>
  <si>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</si>
  <si>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</si>
  <si>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</si>
  <si>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</si>
  <si>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</si>
  <si>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</si>
  <si>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</si>
  <si>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</si>
  <si>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</si>
  <si>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</si>
  <si>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</si>
  <si>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</si>
  <si>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</si>
  <si>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</si>
  <si>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</si>
  <si>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</si>
  <si>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</si>
  <si>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</si>
  <si>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</si>
  <si>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</si>
  <si>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</si>
  <si>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</si>
  <si>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</si>
  <si>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</si>
  <si>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</si>
  <si>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</si>
  <si>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</si>
  <si>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</si>
  <si>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</si>
  <si>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</si>
  <si>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</si>
  <si>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</si>
  <si>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</si>
  <si>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</si>
  <si>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</si>
  <si>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</si>
  <si>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</si>
  <si>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</si>
  <si>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</si>
  <si>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</si>
  <si>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</si>
  <si>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</si>
  <si>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</si>
  <si>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</si>
  <si>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</si>
  <si>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</si>
  <si>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</si>
  <si>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</si>
  <si>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</si>
  <si>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</si>
  <si>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</si>
  <si>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</si>
  <si>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</si>
  <si>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</si>
  <si>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</si>
  <si>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</si>
  <si>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</si>
  <si>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</si>
  <si>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</si>
  <si>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</si>
  <si>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</si>
  <si>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</si>
  <si>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</si>
  <si>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</si>
  <si>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</si>
  <si>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</si>
  <si>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</si>
  <si>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</si>
  <si>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</si>
  <si>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</si>
  <si>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</si>
  <si>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</si>
  <si>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</si>
  <si>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</si>
  <si>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</si>
  <si>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</si>
  <si>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</si>
  <si>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</si>
  <si>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</si>
  <si>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</si>
  <si>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</si>
  <si>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</si>
  <si>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</si>
  <si>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</si>
  <si>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</si>
  <si>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</si>
  <si>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</si>
  <si>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</si>
  <si>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</si>
  <si>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</si>
  <si>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</si>
  <si>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</si>
  <si>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</si>
  <si>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</si>
  <si>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</si>
  <si>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</si>
  <si>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</si>
  <si>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</si>
  <si>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</si>
  <si>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</si>
  <si>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</si>
  <si>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</si>
  <si>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</si>
  <si>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</si>
  <si>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</si>
  <si>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</si>
  <si>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</si>
  <si>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</si>
  <si>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</si>
  <si>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</si>
  <si>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</si>
  <si>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</si>
  <si>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</si>
  <si>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</si>
  <si>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</si>
  <si>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</si>
  <si>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</si>
  <si>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</si>
  <si>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</si>
  <si>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</si>
  <si>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</si>
  <si>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</si>
  <si>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</si>
  <si>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</si>
  <si>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</si>
  <si>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</si>
  <si>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</si>
  <si>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</si>
  <si>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</si>
  <si>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</si>
  <si>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</si>
  <si>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</si>
  <si>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</si>
  <si>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</si>
  <si>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</si>
  <si>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</si>
  <si>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</si>
  <si>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</si>
  <si>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</si>
  <si>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</si>
  <si>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</si>
  <si>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</si>
  <si>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</si>
  <si>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</si>
  <si>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</si>
  <si>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</si>
  <si>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</si>
  <si>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</si>
  <si>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</si>
  <si>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</si>
  <si>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</si>
  <si>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</si>
  <si>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</si>
  <si>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</si>
  <si>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</si>
  <si>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</si>
  <si>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</si>
  <si>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</si>
  <si>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</si>
  <si>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</si>
  <si>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</si>
  <si>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</si>
  <si>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</si>
  <si>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</si>
  <si>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</si>
  <si>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</si>
  <si>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</si>
  <si>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</si>
  <si>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</si>
  <si>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</si>
  <si>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</si>
  <si>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</si>
  <si>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</si>
  <si>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</si>
  <si>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</si>
  <si>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</si>
  <si>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</si>
  <si>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</si>
  <si>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</si>
  <si>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</si>
  <si>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</si>
  <si>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</si>
  <si>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</si>
  <si>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 xml:space="preserve">Pindwara </t>
  </si>
  <si>
    <t>Pindwara</t>
  </si>
  <si>
    <t>RJ3218</t>
  </si>
  <si>
    <t>Gogunda</t>
  </si>
  <si>
    <t>BARGAON</t>
  </si>
  <si>
    <t>SF0102255</t>
  </si>
  <si>
    <t>Bheru Lal Garasiya</t>
  </si>
  <si>
    <t>BARGAON C21</t>
  </si>
  <si>
    <t>BARGAON C21 SIHADA1</t>
  </si>
  <si>
    <t>Chetana</t>
  </si>
  <si>
    <t>SSF3316031</t>
  </si>
  <si>
    <t>ST</t>
  </si>
  <si>
    <t>HINDU</t>
  </si>
  <si>
    <t>Agriculture &amp; Farming</t>
  </si>
  <si>
    <t>GULABI BAI</t>
  </si>
  <si>
    <t>10-Feb-2023</t>
  </si>
  <si>
    <t>03</t>
  </si>
  <si>
    <t>1</t>
  </si>
  <si>
    <t>2.93 Yrs</t>
  </si>
  <si>
    <t>10 Feb 2023</t>
  </si>
  <si>
    <t>&gt; 2 to 4 Years</t>
  </si>
  <si>
    <t>09-Apr-2023</t>
  </si>
  <si>
    <t>11-May-2025</t>
  </si>
  <si>
    <t>Open</t>
  </si>
  <si>
    <t>30-Sep-2025</t>
  </si>
  <si>
    <t>Than singh/SF0075891</t>
  </si>
  <si>
    <t>employee Ankit taken 16800 online and 2400 cash and not deposit in FIMO.</t>
  </si>
  <si>
    <t>SSF3316032</t>
  </si>
  <si>
    <t xml:space="preserve">SHANTA </t>
  </si>
  <si>
    <t>31-Mar-2025</t>
  </si>
  <si>
    <t>employee Ankit taken 17180 online and 2400 cash and not deposit in FIMO.</t>
  </si>
  <si>
    <t>PIPLA CHORA</t>
  </si>
  <si>
    <t>SF0102081</t>
  </si>
  <si>
    <t>Vikram Sharma</t>
  </si>
  <si>
    <t>chivarwadi C2</t>
  </si>
  <si>
    <t>chivarwadi C2 G1</t>
  </si>
  <si>
    <t>SSF3398367</t>
  </si>
  <si>
    <t>EBC</t>
  </si>
  <si>
    <t>Goat purchase</t>
  </si>
  <si>
    <t>KANKU BAI</t>
  </si>
  <si>
    <t>17-Feb-2023</t>
  </si>
  <si>
    <t>08</t>
  </si>
  <si>
    <t>2.49 Yrs</t>
  </si>
  <si>
    <t>17 Feb 2023</t>
  </si>
  <si>
    <t>08-Apr-2023</t>
  </si>
  <si>
    <t>09-Mar-2025</t>
  </si>
  <si>
    <t>Close</t>
  </si>
  <si>
    <t xml:space="preserve">Borrower taken two loan and given 13200 to ankit in defferent date for 1st loan close and taking to 2nd loan. </t>
  </si>
  <si>
    <t>Ankit</t>
  </si>
  <si>
    <t>SF0097709</t>
  </si>
  <si>
    <t>Loan Officer</t>
  </si>
  <si>
    <t>FN25-26-03458</t>
  </si>
  <si>
    <t>LO Ankit ID SF0097709 had collected Rs. 15,000/- through UPI on dated 29th Aug'25 but not updated into FIMO. Loan still active</t>
  </si>
  <si>
    <t>LO Ankit ID SF0097709 had collected Rs. 1,800/- through UPI on dated 5th Sep'25 but not updated into FIMO. Loan still active</t>
  </si>
  <si>
    <t>LO Ankit ID SF0097709 had collected Rs. 1,100/- in cash on dated 11th May'25 but not updated into FIMO. Loan still active</t>
  </si>
  <si>
    <t>LO Ankit ID SF0097709 had collected Rs. 15,800/- through UPI on dated 20th Nov'25 but not updated into FIMO. Loan still active</t>
  </si>
  <si>
    <t>LO Ankit ID SF0097709 had collected Rs. 1,380/- through UPI on dated 30th Nov'25 but not updated into FIMO. Loan still active</t>
  </si>
  <si>
    <t>LO Ankit ID SF0097709 had collected Rs. 2,400/- in cash on dated 11th May'25 but not updated into FIMO. Loan still active</t>
  </si>
  <si>
    <t>LO Ankit ID SF0097709 had collected Rs. 5,900/- through UPI on dated 6th Dec'25 but not updated into FIMO. Loan is closed now</t>
  </si>
  <si>
    <t>LO Ankit ID SF0097709 had collected Rs. 4,100/- through UPI on dated 10th Dec'25 but not updated into FIMO. Loan is closed now</t>
  </si>
  <si>
    <t>LO Ankit ID SF0097709 had collected Rs. 3,200/- through UPI on dated 16th Dec'25 but not updated into FIMO. Loan is closed now</t>
  </si>
  <si>
    <t>Business</t>
  </si>
  <si>
    <t>Complaint Lodged</t>
  </si>
  <si>
    <t>Manish Kumar Khangar/SF0045107</t>
  </si>
  <si>
    <t>Kasim Mohammad/SF0082757</t>
  </si>
  <si>
    <t>Mukesh Kumar Sain/SF0072487</t>
  </si>
  <si>
    <t>Suresh Kumar Yadav/SF0080719</t>
  </si>
  <si>
    <t>Terminated</t>
  </si>
  <si>
    <t>Completed-Report Submitted</t>
  </si>
  <si>
    <t>LO Ankit ID SF0097709 had collected Rs. 51,980/- through UPI  and cash between the period of May'25 to Dec'25, even after exit from the company.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</si>
</sst>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/>
    <xf numFmtId="0" fontId="0" fillId="8" borderId="1" xfId="0" applyFill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RJ3218</v>
      </c>
      <c r="D5" s="64" t="str">
        <f>IF('Physical Cash at Safe'!D28="Yes", 'Physical Cash at Safe'!A4, 'Borrower Wise Details'!C5)</f>
        <v>Gogunda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46021</v>
      </c>
      <c r="H5" s="62" t="s">
        <v>313</v>
      </c>
      <c r="I5" s="61">
        <v>46043</v>
      </c>
      <c r="J5" s="79" t="str">
        <f>IF('Physical Cash at Safe'!D28="Yes",'Physical Cash at Safe'!E28,IF('Borrower Wise Details'!D5&lt;&gt;"",'Borrower Wise Details'!D5,""))</f>
        <v>FN25-26-03458</v>
      </c>
      <c r="K5" s="90">
        <v>1</v>
      </c>
      <c r="L5" s="91">
        <v>17180</v>
      </c>
      <c r="M5" s="91">
        <v>0</v>
      </c>
      <c r="N5" s="91" t="s">
        <v>315</v>
      </c>
      <c r="O5" s="91" t="s">
        <v>316</v>
      </c>
      <c r="P5" s="91" t="s">
        <v>317</v>
      </c>
      <c r="Q5" s="91" t="s">
        <v>318</v>
      </c>
      <c r="R5" s="80" t="str">
        <f>IF('Physical Cash at Safe'!$D$28="Yes", 'Physical Cash at Safe'!$A$28, IF('Borrower Wise Details'!F5&lt;&gt;"", 'Borrower Wise Details'!F5, ""))</f>
        <v>Ankit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SF0097709</v>
      </c>
      <c r="U5" s="84" t="s">
        <v>319</v>
      </c>
      <c r="V5" s="61">
        <v>45971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Misappropriated/Advance Collection Amount Misappropriated</v>
      </c>
      <c r="Y5" s="92" t="s">
        <v>320</v>
      </c>
      <c r="Z5" s="61">
        <v>46043</v>
      </c>
      <c r="AA5" s="61">
        <v>46045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51980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13200</v>
      </c>
      <c r="AE5" s="81">
        <f>IF(AND(AC5="", AD5=""), "", IF(AD5="", AC5, AC5 - IF(ISNUMBER(AD5), AD5, 0)))</f>
        <v>38780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46087</v>
      </c>
      <c r="AH5" s="75" t="s">
        <v>321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RJ3218</v>
      </c>
      <c r="C5" s="50" t="str">
        <f>IF('Fraud Investigation Report'!D5="", "", 'Fraud Investigation Report'!D5)</f>
        <v>Gogunda</v>
      </c>
      <c r="D5" s="73" t="str">
        <f>IF(OR('Fraud Investigation Report'!R5="", 'Fraud Investigation Report'!R5=0), "", 'Fraud Investigation Report'!R5)</f>
        <v>Ankit</v>
      </c>
      <c r="E5" s="73" t="str">
        <f>IF(OR('Fraud Investigation Report'!T5="", 'Fraud Investigation Report'!T5=0), "", 'Fraud Investigation Report'!T5)</f>
        <v>SF0097709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FN25-26-03458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7980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30800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13200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51980</v>
      </c>
      <c r="O5" s="107">
        <f>IF('Fraud Investigation Report'!AD5="", "", 'Fraud Investigation Report'!AD5)</f>
        <v>13200</v>
      </c>
      <c r="P5" s="106">
        <f>IF(AND(N5="", O5=""), "", IF(O5="", N5, N5 - IF(ISNUMBER(O5), O5, 0)))</f>
        <v>38780</v>
      </c>
      <c r="Q5" s="49"/>
      <c r="R5" s="95" t="s">
        <v>314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240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9" t="s">
        <v>68</v>
      </c>
      <c r="B7" s="140"/>
      <c r="C7" s="140"/>
      <c r="D7" s="140"/>
      <c r="E7" s="140"/>
    </row>
    <row r="8" spans="1:5" ht="15" customHeight="1" x14ac:dyDescent="0.35">
      <c r="A8" s="141" t="s">
        <v>69</v>
      </c>
      <c r="B8" s="143" t="s">
        <v>90</v>
      </c>
      <c r="C8" s="144"/>
      <c r="D8" s="145" t="s">
        <v>70</v>
      </c>
      <c r="E8" s="146"/>
    </row>
    <row r="9" spans="1:5" ht="14.5" x14ac:dyDescent="0.35">
      <c r="A9" s="14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7" t="s">
        <v>95</v>
      </c>
      <c r="B20" s="148"/>
      <c r="C20" s="32"/>
      <c r="D20" s="33" t="s">
        <v>89</v>
      </c>
      <c r="E20" s="34"/>
    </row>
    <row r="21" spans="1:5" ht="30" customHeight="1" x14ac:dyDescent="0.35">
      <c r="A21" s="149" t="s">
        <v>86</v>
      </c>
      <c r="B21" s="150"/>
      <c r="C21" s="34"/>
      <c r="D21" s="33" t="s">
        <v>87</v>
      </c>
      <c r="E21" s="34"/>
    </row>
    <row r="22" spans="1:5" ht="30" customHeight="1" x14ac:dyDescent="0.35">
      <c r="A22" s="149" t="s">
        <v>75</v>
      </c>
      <c r="B22" s="150"/>
      <c r="C22" s="34"/>
      <c r="D22" s="35" t="s">
        <v>76</v>
      </c>
      <c r="E22" s="34"/>
    </row>
    <row r="23" spans="1:5" ht="30" customHeight="1" x14ac:dyDescent="0.35">
      <c r="A23" s="149" t="s">
        <v>77</v>
      </c>
      <c r="B23" s="150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4"/>
      <c r="C24" s="134"/>
      <c r="D24" s="134"/>
      <c r="E24" s="134"/>
    </row>
    <row r="25" spans="1:5" ht="57.75" customHeight="1" x14ac:dyDescent="0.35">
      <c r="A25" s="36" t="s">
        <v>78</v>
      </c>
      <c r="B25" s="156"/>
      <c r="C25" s="156"/>
      <c r="D25" s="156"/>
      <c r="E25" s="156"/>
    </row>
    <row r="26" spans="1:5" ht="20.149999999999999" customHeight="1" x14ac:dyDescent="0.35">
      <c r="A26" s="161" t="s">
        <v>183</v>
      </c>
      <c r="B26" s="161"/>
      <c r="C26" s="161"/>
      <c r="D26" s="161"/>
      <c r="E26" s="161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9" t="s">
        <v>212</v>
      </c>
      <c r="E29" s="160"/>
    </row>
    <row r="30" spans="1:5" ht="40" customHeight="1" x14ac:dyDescent="0.35">
      <c r="A30" s="86"/>
      <c r="B30" s="86"/>
      <c r="C30" s="87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213</v>
      </c>
      <c r="B32" s="38"/>
      <c r="C32" s="37" t="s">
        <v>79</v>
      </c>
      <c r="D32" s="157"/>
      <c r="E32" s="158"/>
    </row>
    <row r="33" spans="1:5" ht="18" customHeight="1" x14ac:dyDescent="0.35">
      <c r="A33" s="37" t="s">
        <v>80</v>
      </c>
      <c r="B33" s="38"/>
      <c r="C33" s="39" t="s">
        <v>81</v>
      </c>
      <c r="D33" s="151" t="s">
        <v>82</v>
      </c>
      <c r="E33" s="152"/>
    </row>
    <row r="34" spans="1:5" ht="26" x14ac:dyDescent="0.35">
      <c r="A34" s="39" t="s">
        <v>214</v>
      </c>
      <c r="B34" s="38"/>
      <c r="C34" s="39" t="s">
        <v>215</v>
      </c>
      <c r="D34" s="153"/>
      <c r="E34" s="154"/>
    </row>
    <row r="35" spans="1:5" ht="26" x14ac:dyDescent="0.35">
      <c r="A35" s="39" t="s">
        <v>216</v>
      </c>
      <c r="B35" s="38"/>
      <c r="C35" s="39" t="s">
        <v>218</v>
      </c>
      <c r="D35" s="153"/>
      <c r="E35" s="154"/>
    </row>
    <row r="36" spans="1:5" ht="25.5" customHeight="1" x14ac:dyDescent="0.35">
      <c r="A36" s="39" t="s">
        <v>217</v>
      </c>
      <c r="B36" s="38"/>
      <c r="C36" s="39" t="s">
        <v>219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U8" activePane="bottomRight" state="frozen"/>
      <selection pane="topRight" activeCell="E1" sqref="E1"/>
      <selection pane="bottomLeft" activeCell="A5" sqref="A5"/>
      <selection pane="bottomRight" activeCell="U4" sqref="U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hidden="1" customHeight="1" x14ac:dyDescent="0.35">
      <c r="A5" s="65">
        <v>1</v>
      </c>
      <c r="B5" s="60" t="str">
        <f>IF('Loan Outstanding Report'!$G$5="", "", 'Loan Outstanding Report'!$G$5)</f>
        <v>RJ3218</v>
      </c>
      <c r="C5" s="60" t="str">
        <f>IF('Loan Outstanding Report'!$H$5="", "", 'Loan Outstanding Report'!$H$5)</f>
        <v>Gogunda</v>
      </c>
      <c r="D5" s="41" t="s">
        <v>303</v>
      </c>
      <c r="E5" s="66">
        <v>46043</v>
      </c>
      <c r="F5" s="93" t="s">
        <v>300</v>
      </c>
      <c r="G5" s="49" t="s">
        <v>301</v>
      </c>
      <c r="H5" s="49" t="s">
        <v>302</v>
      </c>
      <c r="I5" s="49">
        <v>384568</v>
      </c>
      <c r="J5" s="49" t="s">
        <v>262</v>
      </c>
      <c r="K5" s="49" t="s">
        <v>266</v>
      </c>
      <c r="L5" s="11">
        <v>350481438</v>
      </c>
      <c r="M5" s="67" t="s">
        <v>267</v>
      </c>
      <c r="N5" s="49">
        <v>44040</v>
      </c>
      <c r="O5" s="49">
        <v>2400</v>
      </c>
      <c r="P5" s="67" t="s">
        <v>134</v>
      </c>
      <c r="Q5" s="89">
        <v>45898</v>
      </c>
      <c r="R5" s="49">
        <v>15000</v>
      </c>
      <c r="S5" s="49">
        <v>0</v>
      </c>
      <c r="T5" s="49">
        <v>0</v>
      </c>
      <c r="U5" s="68">
        <f t="shared" ref="U5:U69" si="0">IF(AND(ISBLANK(R5),ISBLANK(S5),ISBLANK(T5)),"",R5-(S5+T5))</f>
        <v>15000</v>
      </c>
      <c r="V5" s="42" t="s">
        <v>196</v>
      </c>
      <c r="W5" s="69" t="s">
        <v>304</v>
      </c>
    </row>
    <row r="6" spans="1:23" ht="30" hidden="1" customHeight="1" x14ac:dyDescent="0.3">
      <c r="A6" s="65">
        <v>2</v>
      </c>
      <c r="B6" s="60" t="str">
        <f>IF(J6&lt;&gt;"", $B$5, "")</f>
        <v>RJ3218</v>
      </c>
      <c r="C6" s="50" t="str">
        <f>IF(J6&lt;&gt;"", $C$5, "")</f>
        <v>Gogunda</v>
      </c>
      <c r="D6" s="50" t="str">
        <f>IF(J6&lt;&gt;"", $D$5, "")</f>
        <v>FN25-26-03458</v>
      </c>
      <c r="E6" s="66">
        <v>46043</v>
      </c>
      <c r="F6" s="50" t="str">
        <f>IF(J6&lt;&gt;"", $F$5, "")</f>
        <v>Ankit</v>
      </c>
      <c r="G6" s="50" t="str">
        <f>IF(J6&lt;&gt;"", $G$5, "")</f>
        <v>SF0097709</v>
      </c>
      <c r="H6" s="50" t="str">
        <f>IF(J6&lt;&gt;"", $H$5, "")</f>
        <v>Loan Officer</v>
      </c>
      <c r="I6" s="49">
        <v>384568</v>
      </c>
      <c r="J6" s="49" t="s">
        <v>262</v>
      </c>
      <c r="K6" s="49" t="s">
        <v>266</v>
      </c>
      <c r="L6" s="11">
        <v>350481438</v>
      </c>
      <c r="M6" s="67" t="s">
        <v>267</v>
      </c>
      <c r="N6" s="49">
        <v>44040</v>
      </c>
      <c r="O6" s="49">
        <v>2400</v>
      </c>
      <c r="P6" s="67" t="s">
        <v>133</v>
      </c>
      <c r="Q6" s="67">
        <v>45905</v>
      </c>
      <c r="R6" s="49">
        <v>1800</v>
      </c>
      <c r="S6" s="49">
        <v>0</v>
      </c>
      <c r="T6" s="49">
        <v>0</v>
      </c>
      <c r="U6" s="68">
        <f t="shared" si="0"/>
        <v>1800</v>
      </c>
      <c r="V6" s="42" t="s">
        <v>196</v>
      </c>
      <c r="W6" s="69" t="s">
        <v>305</v>
      </c>
    </row>
    <row r="7" spans="1:23" ht="30" hidden="1" customHeight="1" x14ac:dyDescent="0.3">
      <c r="A7" s="65">
        <v>3</v>
      </c>
      <c r="B7" s="60" t="str">
        <f t="shared" ref="B7:B70" si="1">IF(J7&lt;&gt;"", $B$5, "")</f>
        <v>RJ3218</v>
      </c>
      <c r="C7" s="50" t="str">
        <f t="shared" ref="C7:C70" si="2">IF(J7&lt;&gt;"", $C$5, "")</f>
        <v>Gogunda</v>
      </c>
      <c r="D7" s="50" t="str">
        <f t="shared" ref="D7:D70" si="3">IF(J7&lt;&gt;"", $D$5, "")</f>
        <v>FN25-26-03458</v>
      </c>
      <c r="E7" s="66">
        <v>46043</v>
      </c>
      <c r="F7" s="50" t="str">
        <f t="shared" ref="F7:F70" si="4">IF(J7&lt;&gt;"", $F$5, "")</f>
        <v>Ankit</v>
      </c>
      <c r="G7" s="50" t="str">
        <f t="shared" ref="G7:G70" si="5">IF(J7&lt;&gt;"", $G$5, "")</f>
        <v>SF0097709</v>
      </c>
      <c r="H7" s="50" t="str">
        <f t="shared" ref="H7:H70" si="6">IF(J7&lt;&gt;"", $H$5, "")</f>
        <v>Loan Officer</v>
      </c>
      <c r="I7" s="49">
        <v>384568</v>
      </c>
      <c r="J7" s="49" t="s">
        <v>262</v>
      </c>
      <c r="K7" s="49" t="s">
        <v>266</v>
      </c>
      <c r="L7" s="11">
        <v>350481438</v>
      </c>
      <c r="M7" s="67" t="s">
        <v>267</v>
      </c>
      <c r="N7" s="49">
        <v>44040</v>
      </c>
      <c r="O7" s="49">
        <v>2400</v>
      </c>
      <c r="P7" s="67" t="s">
        <v>133</v>
      </c>
      <c r="Q7" s="67">
        <v>45788</v>
      </c>
      <c r="R7" s="49">
        <v>2400</v>
      </c>
      <c r="S7" s="49">
        <v>0</v>
      </c>
      <c r="T7" s="49">
        <v>0</v>
      </c>
      <c r="U7" s="68">
        <f t="shared" si="0"/>
        <v>2400</v>
      </c>
      <c r="V7" s="42" t="s">
        <v>195</v>
      </c>
      <c r="W7" s="69" t="s">
        <v>306</v>
      </c>
    </row>
    <row r="8" spans="1:23" ht="30" customHeight="1" x14ac:dyDescent="0.3">
      <c r="A8" s="65">
        <v>4</v>
      </c>
      <c r="B8" s="60" t="str">
        <f t="shared" si="1"/>
        <v>RJ3218</v>
      </c>
      <c r="C8" s="50" t="str">
        <f t="shared" si="2"/>
        <v>Gogunda</v>
      </c>
      <c r="D8" s="50" t="str">
        <f t="shared" si="3"/>
        <v>FN25-26-03458</v>
      </c>
      <c r="E8" s="66">
        <v>46043</v>
      </c>
      <c r="F8" s="50" t="str">
        <f t="shared" si="4"/>
        <v>Ankit</v>
      </c>
      <c r="G8" s="50" t="str">
        <f t="shared" si="5"/>
        <v>SF0097709</v>
      </c>
      <c r="H8" s="50" t="str">
        <f t="shared" si="6"/>
        <v>Loan Officer</v>
      </c>
      <c r="I8" s="49">
        <v>540869</v>
      </c>
      <c r="J8" s="49" t="s">
        <v>288</v>
      </c>
      <c r="K8" s="49" t="s">
        <v>291</v>
      </c>
      <c r="L8" s="11">
        <v>350641523</v>
      </c>
      <c r="M8" s="67" t="s">
        <v>292</v>
      </c>
      <c r="N8" s="49">
        <v>44040</v>
      </c>
      <c r="O8" s="49">
        <v>2400</v>
      </c>
      <c r="P8" s="67" t="s">
        <v>135</v>
      </c>
      <c r="Q8" s="67">
        <v>45997</v>
      </c>
      <c r="R8" s="49">
        <v>5900</v>
      </c>
      <c r="S8" s="49">
        <v>5900</v>
      </c>
      <c r="T8" s="49">
        <v>0</v>
      </c>
      <c r="U8" s="68">
        <f t="shared" si="0"/>
        <v>0</v>
      </c>
      <c r="V8" s="42" t="s">
        <v>196</v>
      </c>
      <c r="W8" s="69" t="s">
        <v>310</v>
      </c>
    </row>
    <row r="9" spans="1:23" ht="30" customHeight="1" x14ac:dyDescent="0.3">
      <c r="A9" s="65">
        <v>5</v>
      </c>
      <c r="B9" s="60" t="str">
        <f t="shared" si="1"/>
        <v>RJ3218</v>
      </c>
      <c r="C9" s="50" t="str">
        <f t="shared" si="2"/>
        <v>Gogunda</v>
      </c>
      <c r="D9" s="50" t="str">
        <f t="shared" si="3"/>
        <v>FN25-26-03458</v>
      </c>
      <c r="E9" s="66">
        <v>46043</v>
      </c>
      <c r="F9" s="50" t="str">
        <f t="shared" si="4"/>
        <v>Ankit</v>
      </c>
      <c r="G9" s="50" t="str">
        <f t="shared" si="5"/>
        <v>SF0097709</v>
      </c>
      <c r="H9" s="50" t="str">
        <f t="shared" si="6"/>
        <v>Loan Officer</v>
      </c>
      <c r="I9" s="49">
        <v>540869</v>
      </c>
      <c r="J9" s="49" t="s">
        <v>288</v>
      </c>
      <c r="K9" s="49" t="s">
        <v>291</v>
      </c>
      <c r="L9" s="11">
        <v>350641523</v>
      </c>
      <c r="M9" s="67" t="s">
        <v>292</v>
      </c>
      <c r="N9" s="49">
        <v>44040</v>
      </c>
      <c r="O9" s="49">
        <v>2400</v>
      </c>
      <c r="P9" s="67" t="s">
        <v>135</v>
      </c>
      <c r="Q9" s="67">
        <v>46001</v>
      </c>
      <c r="R9" s="49">
        <v>4100</v>
      </c>
      <c r="S9" s="49">
        <v>4100</v>
      </c>
      <c r="T9" s="49">
        <v>0</v>
      </c>
      <c r="U9" s="68">
        <f t="shared" si="0"/>
        <v>0</v>
      </c>
      <c r="V9" s="42" t="s">
        <v>196</v>
      </c>
      <c r="W9" s="69" t="s">
        <v>311</v>
      </c>
    </row>
    <row r="10" spans="1:23" ht="30" customHeight="1" x14ac:dyDescent="0.3">
      <c r="A10" s="65">
        <v>6</v>
      </c>
      <c r="B10" s="60" t="str">
        <f t="shared" si="1"/>
        <v>RJ3218</v>
      </c>
      <c r="C10" s="50" t="str">
        <f t="shared" si="2"/>
        <v>Gogunda</v>
      </c>
      <c r="D10" s="50" t="str">
        <f t="shared" si="3"/>
        <v>FN25-26-03458</v>
      </c>
      <c r="E10" s="66">
        <v>46043</v>
      </c>
      <c r="F10" s="50" t="str">
        <f t="shared" si="4"/>
        <v>Ankit</v>
      </c>
      <c r="G10" s="50" t="str">
        <f t="shared" si="5"/>
        <v>SF0097709</v>
      </c>
      <c r="H10" s="50" t="str">
        <f t="shared" si="6"/>
        <v>Loan Officer</v>
      </c>
      <c r="I10" s="49">
        <v>540869</v>
      </c>
      <c r="J10" s="49" t="s">
        <v>288</v>
      </c>
      <c r="K10" s="49" t="s">
        <v>291</v>
      </c>
      <c r="L10" s="11">
        <v>350641523</v>
      </c>
      <c r="M10" s="67" t="s">
        <v>295</v>
      </c>
      <c r="N10" s="49">
        <v>44040</v>
      </c>
      <c r="O10" s="49">
        <v>2400</v>
      </c>
      <c r="P10" s="67" t="s">
        <v>135</v>
      </c>
      <c r="Q10" s="67">
        <v>46007</v>
      </c>
      <c r="R10" s="49">
        <v>3200</v>
      </c>
      <c r="S10" s="49">
        <v>3200</v>
      </c>
      <c r="T10" s="49">
        <v>0</v>
      </c>
      <c r="U10" s="68">
        <f t="shared" si="0"/>
        <v>0</v>
      </c>
      <c r="V10" s="42" t="s">
        <v>196</v>
      </c>
      <c r="W10" s="69" t="s">
        <v>312</v>
      </c>
    </row>
    <row r="11" spans="1:23" ht="30" customHeight="1" x14ac:dyDescent="0.3">
      <c r="A11" s="65">
        <v>7</v>
      </c>
      <c r="B11" s="60" t="str">
        <f t="shared" si="1"/>
        <v>RJ3218</v>
      </c>
      <c r="C11" s="50" t="str">
        <f t="shared" si="2"/>
        <v>Gogunda</v>
      </c>
      <c r="D11" s="50" t="str">
        <f t="shared" si="3"/>
        <v>FN25-26-03458</v>
      </c>
      <c r="E11" s="66">
        <v>46043</v>
      </c>
      <c r="F11" s="50" t="str">
        <f t="shared" si="4"/>
        <v>Ankit</v>
      </c>
      <c r="G11" s="50" t="str">
        <f t="shared" si="5"/>
        <v>SF0097709</v>
      </c>
      <c r="H11" s="50" t="str">
        <f t="shared" si="6"/>
        <v>Loan Officer</v>
      </c>
      <c r="I11" s="49">
        <v>384568</v>
      </c>
      <c r="J11" s="49" t="s">
        <v>279</v>
      </c>
      <c r="K11" s="49" t="s">
        <v>280</v>
      </c>
      <c r="L11" s="11">
        <v>350481439</v>
      </c>
      <c r="M11" s="67" t="s">
        <v>267</v>
      </c>
      <c r="N11" s="49">
        <v>44040</v>
      </c>
      <c r="O11" s="49">
        <v>2400</v>
      </c>
      <c r="P11" s="67" t="s">
        <v>134</v>
      </c>
      <c r="Q11" s="67">
        <v>45981</v>
      </c>
      <c r="R11" s="49">
        <v>15800</v>
      </c>
      <c r="S11" s="49">
        <v>0</v>
      </c>
      <c r="T11" s="49">
        <v>0</v>
      </c>
      <c r="U11" s="68">
        <f t="shared" si="0"/>
        <v>15800</v>
      </c>
      <c r="V11" s="42" t="s">
        <v>196</v>
      </c>
      <c r="W11" s="69" t="s">
        <v>307</v>
      </c>
    </row>
    <row r="12" spans="1:23" ht="30" customHeight="1" x14ac:dyDescent="0.3">
      <c r="A12" s="65">
        <v>8</v>
      </c>
      <c r="B12" s="60" t="str">
        <f t="shared" si="1"/>
        <v>RJ3218</v>
      </c>
      <c r="C12" s="50" t="str">
        <f t="shared" si="2"/>
        <v>Gogunda</v>
      </c>
      <c r="D12" s="50" t="str">
        <f t="shared" si="3"/>
        <v>FN25-26-03458</v>
      </c>
      <c r="E12" s="66">
        <v>46043</v>
      </c>
      <c r="F12" s="50" t="str">
        <f t="shared" si="4"/>
        <v>Ankit</v>
      </c>
      <c r="G12" s="50" t="str">
        <f t="shared" si="5"/>
        <v>SF0097709</v>
      </c>
      <c r="H12" s="50" t="str">
        <f t="shared" si="6"/>
        <v>Loan Officer</v>
      </c>
      <c r="I12" s="49">
        <v>384568</v>
      </c>
      <c r="J12" s="49" t="s">
        <v>279</v>
      </c>
      <c r="K12" s="49" t="s">
        <v>280</v>
      </c>
      <c r="L12" s="11">
        <v>350481439</v>
      </c>
      <c r="M12" s="67" t="s">
        <v>267</v>
      </c>
      <c r="N12" s="49">
        <v>44040</v>
      </c>
      <c r="O12" s="49">
        <v>2400</v>
      </c>
      <c r="P12" s="67" t="s">
        <v>133</v>
      </c>
      <c r="Q12" s="67">
        <v>45991</v>
      </c>
      <c r="R12" s="49">
        <v>1380</v>
      </c>
      <c r="S12" s="49">
        <v>0</v>
      </c>
      <c r="T12" s="49">
        <v>0</v>
      </c>
      <c r="U12" s="68">
        <f t="shared" si="0"/>
        <v>1380</v>
      </c>
      <c r="V12" s="42" t="s">
        <v>196</v>
      </c>
      <c r="W12" s="69" t="s">
        <v>308</v>
      </c>
    </row>
    <row r="13" spans="1:23" ht="30" hidden="1" customHeight="1" x14ac:dyDescent="0.3">
      <c r="A13" s="65">
        <v>9</v>
      </c>
      <c r="B13" s="60" t="str">
        <f t="shared" si="1"/>
        <v>RJ3218</v>
      </c>
      <c r="C13" s="50" t="str">
        <f t="shared" si="2"/>
        <v>Gogunda</v>
      </c>
      <c r="D13" s="50" t="str">
        <f t="shared" si="3"/>
        <v>FN25-26-03458</v>
      </c>
      <c r="E13" s="66">
        <v>46043</v>
      </c>
      <c r="F13" s="50" t="str">
        <f t="shared" si="4"/>
        <v>Ankit</v>
      </c>
      <c r="G13" s="50" t="str">
        <f t="shared" si="5"/>
        <v>SF0097709</v>
      </c>
      <c r="H13" s="50" t="str">
        <f t="shared" si="6"/>
        <v>Loan Officer</v>
      </c>
      <c r="I13" s="49">
        <v>384568</v>
      </c>
      <c r="J13" s="49" t="s">
        <v>279</v>
      </c>
      <c r="K13" s="49" t="s">
        <v>280</v>
      </c>
      <c r="L13" s="11">
        <v>350481439</v>
      </c>
      <c r="M13" s="67" t="s">
        <v>267</v>
      </c>
      <c r="N13" s="49">
        <v>44040</v>
      </c>
      <c r="O13" s="49">
        <v>2400</v>
      </c>
      <c r="P13" s="67" t="s">
        <v>133</v>
      </c>
      <c r="Q13" s="67">
        <v>45788</v>
      </c>
      <c r="R13" s="49">
        <v>2400</v>
      </c>
      <c r="S13" s="49">
        <v>0</v>
      </c>
      <c r="T13" s="49">
        <v>0</v>
      </c>
      <c r="U13" s="68">
        <f t="shared" si="0"/>
        <v>2400</v>
      </c>
      <c r="V13" s="42" t="s">
        <v>195</v>
      </c>
      <c r="W13" s="69" t="s">
        <v>309</v>
      </c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6">
      <filters>
        <dateGroupItem year="2025" month="11" dateTimeGrouping="month"/>
        <dateGroupItem year="2025" month="12" dateTimeGrouping="month"/>
      </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90" zoomScaleNormal="90" workbookViewId="0">
      <pane ySplit="4" topLeftCell="A5" activePane="bottomLeft" state="frozen"/>
      <selection pane="bottomLeft" activeCell="BP5" sqref="BP5:BP7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95" t="s">
        <v>254</v>
      </c>
      <c r="H5" s="38" t="s">
        <v>255</v>
      </c>
      <c r="I5" s="95">
        <v>186497</v>
      </c>
      <c r="J5" s="38" t="s">
        <v>256</v>
      </c>
      <c r="K5" s="95">
        <v>186497</v>
      </c>
      <c r="L5" s="95" t="s">
        <v>257</v>
      </c>
      <c r="M5" s="38" t="s">
        <v>258</v>
      </c>
      <c r="N5" s="95">
        <v>384568</v>
      </c>
      <c r="O5" s="95" t="s">
        <v>259</v>
      </c>
      <c r="P5" s="95">
        <v>567916</v>
      </c>
      <c r="Q5" s="38" t="s">
        <v>260</v>
      </c>
      <c r="R5" s="38" t="s">
        <v>261</v>
      </c>
      <c r="S5" s="95" t="s">
        <v>262</v>
      </c>
      <c r="T5" s="95" t="s">
        <v>262</v>
      </c>
      <c r="U5" s="95" t="s">
        <v>263</v>
      </c>
      <c r="V5" s="95" t="s">
        <v>264</v>
      </c>
      <c r="W5" s="95">
        <v>541</v>
      </c>
      <c r="X5" s="38" t="s">
        <v>265</v>
      </c>
      <c r="Y5" s="95">
        <v>350481438</v>
      </c>
      <c r="Z5" s="38" t="s">
        <v>266</v>
      </c>
      <c r="AA5" s="127" t="s">
        <v>267</v>
      </c>
      <c r="AB5" s="95">
        <v>44040</v>
      </c>
      <c r="AC5" s="127" t="s">
        <v>268</v>
      </c>
      <c r="AD5" s="95">
        <v>24</v>
      </c>
      <c r="AE5" s="95" t="s">
        <v>269</v>
      </c>
      <c r="AF5" s="95" t="s">
        <v>270</v>
      </c>
      <c r="AG5" s="127" t="s">
        <v>271</v>
      </c>
      <c r="AH5" s="95" t="s">
        <v>272</v>
      </c>
      <c r="AI5" s="127" t="s">
        <v>273</v>
      </c>
      <c r="AJ5" s="95">
        <v>2313</v>
      </c>
      <c r="AK5" s="95">
        <v>2400</v>
      </c>
      <c r="AL5" s="127" t="s">
        <v>274</v>
      </c>
      <c r="AM5" s="95">
        <v>24534.36</v>
      </c>
      <c r="AN5" s="128">
        <v>11378.64</v>
      </c>
      <c r="AO5" s="128">
        <v>35913</v>
      </c>
      <c r="AP5" s="128">
        <v>19505.64</v>
      </c>
      <c r="AQ5" s="128">
        <v>2094.36</v>
      </c>
      <c r="AR5" s="128">
        <v>21600</v>
      </c>
      <c r="AS5" s="128">
        <v>19505.64</v>
      </c>
      <c r="AT5" s="128">
        <v>2094.36</v>
      </c>
      <c r="AU5" s="128">
        <v>21600</v>
      </c>
      <c r="AV5" s="95">
        <v>34</v>
      </c>
      <c r="AW5" s="95"/>
      <c r="AX5" s="95"/>
      <c r="AY5" s="127"/>
      <c r="AZ5" s="95"/>
      <c r="BA5" s="95"/>
      <c r="BB5" s="95" t="s">
        <v>275</v>
      </c>
      <c r="BC5" s="95"/>
      <c r="BD5" s="127" t="s">
        <v>276</v>
      </c>
      <c r="BE5" s="95">
        <v>44040</v>
      </c>
      <c r="BF5" s="95" t="s">
        <v>262</v>
      </c>
      <c r="BG5" s="95">
        <v>9358795061</v>
      </c>
      <c r="BH5" s="129" t="s">
        <v>277</v>
      </c>
      <c r="BI5" s="95" t="s">
        <v>105</v>
      </c>
      <c r="BJ5" s="97">
        <v>46043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19200</v>
      </c>
      <c r="BQ5" s="42" t="s">
        <v>202</v>
      </c>
      <c r="BR5" s="130" t="s">
        <v>278</v>
      </c>
    </row>
    <row r="6" spans="1:70" ht="30" customHeight="1" x14ac:dyDescent="0.35">
      <c r="A6" s="95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95" t="s">
        <v>254</v>
      </c>
      <c r="H6" s="38" t="s">
        <v>255</v>
      </c>
      <c r="I6" s="95">
        <v>186497</v>
      </c>
      <c r="J6" s="38" t="s">
        <v>256</v>
      </c>
      <c r="K6" s="95">
        <v>186497</v>
      </c>
      <c r="L6" s="95" t="s">
        <v>257</v>
      </c>
      <c r="M6" s="38" t="s">
        <v>258</v>
      </c>
      <c r="N6" s="95">
        <v>384568</v>
      </c>
      <c r="O6" s="95" t="s">
        <v>259</v>
      </c>
      <c r="P6" s="95">
        <v>567916</v>
      </c>
      <c r="Q6" s="38" t="s">
        <v>260</v>
      </c>
      <c r="R6" s="38" t="s">
        <v>261</v>
      </c>
      <c r="S6" s="95" t="s">
        <v>279</v>
      </c>
      <c r="T6" s="95" t="s">
        <v>279</v>
      </c>
      <c r="U6" s="95" t="s">
        <v>263</v>
      </c>
      <c r="V6" s="95" t="s">
        <v>264</v>
      </c>
      <c r="W6" s="95">
        <v>541</v>
      </c>
      <c r="X6" s="38" t="s">
        <v>265</v>
      </c>
      <c r="Y6" s="95">
        <v>350481439</v>
      </c>
      <c r="Z6" s="38" t="s">
        <v>280</v>
      </c>
      <c r="AA6" s="127" t="s">
        <v>267</v>
      </c>
      <c r="AB6" s="95">
        <v>44040</v>
      </c>
      <c r="AC6" s="127" t="s">
        <v>268</v>
      </c>
      <c r="AD6" s="95">
        <v>24</v>
      </c>
      <c r="AE6" s="95" t="s">
        <v>269</v>
      </c>
      <c r="AF6" s="95" t="s">
        <v>270</v>
      </c>
      <c r="AG6" s="127" t="s">
        <v>271</v>
      </c>
      <c r="AH6" s="95" t="s">
        <v>272</v>
      </c>
      <c r="AI6" s="127" t="s">
        <v>273</v>
      </c>
      <c r="AJ6" s="95">
        <v>2313</v>
      </c>
      <c r="AK6" s="95">
        <v>2400</v>
      </c>
      <c r="AL6" s="127" t="s">
        <v>274</v>
      </c>
      <c r="AM6" s="95">
        <v>24534.36</v>
      </c>
      <c r="AN6" s="128">
        <v>11378.64</v>
      </c>
      <c r="AO6" s="128">
        <v>35913</v>
      </c>
      <c r="AP6" s="128">
        <v>19505.64</v>
      </c>
      <c r="AQ6" s="128">
        <v>2094.36</v>
      </c>
      <c r="AR6" s="128">
        <v>21600</v>
      </c>
      <c r="AS6" s="128">
        <v>19505.64</v>
      </c>
      <c r="AT6" s="128">
        <v>2094.36</v>
      </c>
      <c r="AU6" s="128">
        <v>21600</v>
      </c>
      <c r="AV6" s="95">
        <v>34</v>
      </c>
      <c r="AW6" s="95"/>
      <c r="AX6" s="95"/>
      <c r="AY6" s="127"/>
      <c r="AZ6" s="95"/>
      <c r="BA6" s="95"/>
      <c r="BB6" s="95" t="s">
        <v>275</v>
      </c>
      <c r="BC6" s="95"/>
      <c r="BD6" s="127" t="s">
        <v>281</v>
      </c>
      <c r="BE6" s="95">
        <v>44040</v>
      </c>
      <c r="BF6" s="95" t="s">
        <v>279</v>
      </c>
      <c r="BG6" s="95">
        <v>8949366849</v>
      </c>
      <c r="BH6" s="129" t="s">
        <v>277</v>
      </c>
      <c r="BI6" s="95" t="s">
        <v>105</v>
      </c>
      <c r="BJ6" s="97">
        <v>46043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3">
        <v>19580</v>
      </c>
      <c r="BQ6" s="42" t="s">
        <v>202</v>
      </c>
      <c r="BR6" s="130" t="s">
        <v>282</v>
      </c>
    </row>
    <row r="7" spans="1:70" ht="30" customHeight="1" x14ac:dyDescent="0.35">
      <c r="A7" s="95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95" t="s">
        <v>254</v>
      </c>
      <c r="H7" s="38" t="s">
        <v>255</v>
      </c>
      <c r="I7" s="95">
        <v>227793</v>
      </c>
      <c r="J7" s="38" t="s">
        <v>283</v>
      </c>
      <c r="K7" s="95">
        <v>227793</v>
      </c>
      <c r="L7" s="95" t="s">
        <v>284</v>
      </c>
      <c r="M7" s="38" t="s">
        <v>285</v>
      </c>
      <c r="N7" s="95">
        <v>540869</v>
      </c>
      <c r="O7" s="95" t="s">
        <v>286</v>
      </c>
      <c r="P7" s="95">
        <v>899804</v>
      </c>
      <c r="Q7" s="38" t="s">
        <v>287</v>
      </c>
      <c r="R7" s="38" t="s">
        <v>261</v>
      </c>
      <c r="S7" s="95" t="s">
        <v>288</v>
      </c>
      <c r="T7" s="95" t="s">
        <v>288</v>
      </c>
      <c r="U7" s="95" t="s">
        <v>289</v>
      </c>
      <c r="V7" s="95" t="s">
        <v>264</v>
      </c>
      <c r="W7" s="95">
        <v>541</v>
      </c>
      <c r="X7" s="38" t="s">
        <v>290</v>
      </c>
      <c r="Y7" s="95">
        <v>350641523</v>
      </c>
      <c r="Z7" s="38" t="s">
        <v>291</v>
      </c>
      <c r="AA7" s="127" t="s">
        <v>292</v>
      </c>
      <c r="AB7" s="95">
        <v>44040</v>
      </c>
      <c r="AC7" s="127" t="s">
        <v>293</v>
      </c>
      <c r="AD7" s="95">
        <v>24</v>
      </c>
      <c r="AE7" s="95" t="s">
        <v>269</v>
      </c>
      <c r="AF7" s="95" t="s">
        <v>294</v>
      </c>
      <c r="AG7" s="127" t="s">
        <v>295</v>
      </c>
      <c r="AH7" s="95" t="s">
        <v>272</v>
      </c>
      <c r="AI7" s="127" t="s">
        <v>296</v>
      </c>
      <c r="AJ7" s="95">
        <v>2072</v>
      </c>
      <c r="AK7" s="95">
        <v>2400</v>
      </c>
      <c r="AL7" s="127" t="s">
        <v>297</v>
      </c>
      <c r="AM7" s="95">
        <v>44040</v>
      </c>
      <c r="AN7" s="128">
        <v>13232</v>
      </c>
      <c r="AO7" s="128">
        <v>57272</v>
      </c>
      <c r="AP7" s="128">
        <v>0</v>
      </c>
      <c r="AQ7" s="128">
        <v>0</v>
      </c>
      <c r="AR7" s="128">
        <v>0</v>
      </c>
      <c r="AS7" s="128">
        <v>0</v>
      </c>
      <c r="AT7" s="128">
        <v>0</v>
      </c>
      <c r="AU7" s="128">
        <v>0</v>
      </c>
      <c r="AV7" s="95">
        <v>25</v>
      </c>
      <c r="AW7" s="95"/>
      <c r="AX7" s="95"/>
      <c r="AY7" s="127"/>
      <c r="AZ7" s="95"/>
      <c r="BA7" s="95"/>
      <c r="BB7" s="95" t="s">
        <v>298</v>
      </c>
      <c r="BC7" s="95"/>
      <c r="BD7" s="127"/>
      <c r="BE7" s="95">
        <v>0</v>
      </c>
      <c r="BF7" s="95" t="s">
        <v>288</v>
      </c>
      <c r="BG7" s="95">
        <v>7877293180</v>
      </c>
      <c r="BH7" s="129" t="s">
        <v>277</v>
      </c>
      <c r="BI7" s="95" t="s">
        <v>105</v>
      </c>
      <c r="BJ7" s="97">
        <v>46044</v>
      </c>
      <c r="BK7" s="95"/>
      <c r="BL7" s="95" t="s">
        <v>109</v>
      </c>
      <c r="BM7" s="98" t="s">
        <v>114</v>
      </c>
      <c r="BN7" s="99" t="s">
        <v>193</v>
      </c>
      <c r="BO7" s="95" t="s">
        <v>237</v>
      </c>
      <c r="BP7" s="123">
        <v>13200</v>
      </c>
      <c r="BQ7" s="42" t="s">
        <v>202</v>
      </c>
      <c r="BR7" s="130" t="s">
        <v>299</v>
      </c>
    </row>
    <row r="8" spans="1:70" ht="30" customHeight="1" x14ac:dyDescent="0.35">
      <c r="A8" s="95">
        <v>4</v>
      </c>
      <c r="B8" s="38"/>
      <c r="C8" s="38"/>
      <c r="D8" s="38"/>
      <c r="E8" s="38"/>
      <c r="F8" s="38"/>
      <c r="G8" s="95"/>
      <c r="H8" s="38"/>
      <c r="I8" s="95"/>
      <c r="J8" s="38"/>
      <c r="K8" s="95"/>
      <c r="L8" s="95"/>
      <c r="M8" s="38"/>
      <c r="N8" s="95"/>
      <c r="O8" s="95"/>
      <c r="P8" s="95"/>
      <c r="Q8" s="38"/>
      <c r="R8" s="38"/>
      <c r="S8" s="95"/>
      <c r="T8" s="95"/>
      <c r="U8" s="95"/>
      <c r="V8" s="95"/>
      <c r="W8" s="95"/>
      <c r="X8" s="38"/>
      <c r="Y8" s="95"/>
      <c r="Z8" s="38"/>
      <c r="AA8" s="127"/>
      <c r="AB8" s="95"/>
      <c r="AC8" s="127"/>
      <c r="AD8" s="95"/>
      <c r="AE8" s="95"/>
      <c r="AF8" s="95"/>
      <c r="AG8" s="127"/>
      <c r="AH8" s="95"/>
      <c r="AI8" s="127"/>
      <c r="AJ8" s="95"/>
      <c r="AK8" s="95"/>
      <c r="AL8" s="127"/>
      <c r="AM8" s="95"/>
      <c r="AN8" s="128"/>
      <c r="AO8" s="128"/>
      <c r="AP8" s="128"/>
      <c r="AQ8" s="128"/>
      <c r="AR8" s="128"/>
      <c r="AS8" s="128"/>
      <c r="AT8" s="128"/>
      <c r="AU8" s="128"/>
      <c r="AV8" s="95"/>
      <c r="AW8" s="95"/>
      <c r="AX8" s="95"/>
      <c r="AY8" s="127"/>
      <c r="AZ8" s="95"/>
      <c r="BA8" s="95"/>
      <c r="BB8" s="95"/>
      <c r="BC8" s="95"/>
      <c r="BD8" s="127"/>
      <c r="BE8" s="95"/>
      <c r="BF8" s="38"/>
      <c r="BG8" s="95"/>
      <c r="BH8" s="129"/>
      <c r="BI8" s="95"/>
      <c r="BJ8" s="97"/>
      <c r="BK8" s="95"/>
      <c r="BL8" s="95"/>
      <c r="BM8" s="98"/>
      <c r="BN8" s="99"/>
      <c r="BO8" s="95"/>
      <c r="BP8" s="95"/>
      <c r="BQ8" s="131"/>
      <c r="BR8" s="132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BI9:BI6004</xm:sqref>
        </x14:dataValidation>
        <x14:dataValidation type="list" allowBlank="1" showInputMessage="1" showErrorMessage="1" xr:uid="{8C4989A0-12F0-42B8-9C9A-F4C03FD59526}">
          <x14:formula1>
            <xm:f>IF($BI9="Visited",'Backup sheet'!$D$2:$D$6,'Backup sheet'!$D$7)</xm:f>
          </x14:formula1>
          <xm:sqref>BL9:BL6004</xm:sqref>
        </x14:dataValidation>
        <x14:dataValidation type="list" allowBlank="1" showInputMessage="1" showErrorMessage="1" xr:uid="{ED6D2B96-8B73-4F30-8CF4-022577BC191B}">
          <x14:formula1>
            <xm:f>IF($BI9='Backup sheet'!$B$4,'Backup sheet'!$C$2:$C$9, #REF!)</xm:f>
          </x14:formula1>
          <xm:sqref>BK9:BK6004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2026-03-06T12:15:19Z</dcterms:modified>
</cp:coreProperties>
</file>