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87/"/>
    </mc:Choice>
  </mc:AlternateContent>
  <xr:revisionPtr revIDLastSave="1" documentId="13_ncr:1_{F5A1B258-DD44-4648-BBBF-C1C4079BF52D}" xr6:coauthVersionLast="47" xr6:coauthVersionMax="47" xr10:uidLastSave="{98ECB393-64FB-48C4-BEF1-0ED107CC4652}"/>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7" i="20" l="1"/>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<sst xmlns="http://schemas.openxmlformats.org/spreadsheetml/2006/main" count="371" uniqueCount="296">
  <si>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</si>
  <si>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</si>
  <si>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</si>
  <si>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</si>
  <si>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</si>
  <si>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</si>
  <si>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</si>
  <si>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</si>
  <si>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</si>
  <si>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</si>
  <si>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</si>
  <si>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</si>
  <si>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</si>
  <si>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</si>
  <si>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</si>
  <si>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</si>
  <si>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</si>
  <si>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</si>
  <si>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</si>
  <si>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</si>
  <si>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</si>
  <si>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</si>
  <si>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</si>
  <si>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</si>
  <si>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</si>
  <si>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</si>
  <si>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</si>
  <si>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</si>
  <si>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</si>
  <si>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</si>
  <si>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</si>
  <si>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</si>
  <si>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</si>
  <si>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</si>
  <si>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</si>
  <si>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</si>
  <si>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</si>
  <si>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</si>
  <si>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</si>
  <si>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</si>
  <si>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</si>
  <si>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</si>
  <si>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</si>
  <si>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</si>
  <si>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</si>
  <si>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</si>
  <si>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</si>
  <si>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</si>
  <si>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</si>
  <si>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</si>
  <si>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</si>
  <si>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</si>
  <si>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</si>
  <si>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</si>
  <si>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</si>
  <si>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</si>
  <si>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</si>
  <si>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</si>
  <si>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</si>
  <si>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</si>
  <si>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</si>
  <si>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</si>
  <si>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</si>
  <si>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</si>
  <si>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</si>
  <si>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</si>
  <si>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</si>
  <si>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</si>
  <si>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</si>
  <si>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</si>
  <si>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</si>
  <si>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</si>
  <si>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</si>
  <si>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</si>
  <si>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</si>
  <si>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</si>
  <si>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</si>
  <si>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</si>
  <si>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</si>
  <si>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</si>
  <si>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</si>
  <si>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</si>
  <si>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</si>
  <si>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</si>
  <si>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</si>
  <si>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</si>
  <si>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</si>
  <si>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</si>
  <si>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</si>
  <si>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</si>
  <si>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</si>
  <si>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</si>
  <si>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</si>
  <si>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</si>
  <si>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</si>
  <si>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</si>
  <si>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</si>
  <si>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</si>
  <si>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</si>
  <si>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</si>
  <si>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</si>
  <si>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</si>
  <si>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</si>
  <si>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</si>
  <si>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</si>
  <si>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</si>
  <si>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</si>
  <si>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</si>
  <si>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</si>
  <si>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</si>
  <si>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</si>
  <si>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</si>
  <si>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</si>
  <si>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</si>
  <si>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</si>
  <si>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</si>
  <si>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</si>
  <si>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</si>
  <si>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</si>
  <si>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</si>
  <si>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</si>
  <si>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</si>
  <si>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</si>
  <si>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</si>
  <si>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</si>
  <si>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</si>
  <si>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</si>
  <si>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</si>
  <si>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</si>
  <si>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</si>
  <si>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</si>
  <si>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</si>
  <si>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</si>
  <si>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</si>
  <si>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</si>
  <si>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</si>
  <si>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</si>
  <si>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</si>
  <si>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</si>
  <si>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</si>
  <si>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</si>
  <si>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</si>
  <si>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</si>
  <si>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</si>
  <si>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</si>
  <si>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</si>
  <si>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</si>
  <si>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</si>
  <si>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</si>
  <si>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</si>
  <si>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</si>
  <si>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</si>
  <si>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</si>
  <si>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</si>
  <si>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</si>
  <si>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</si>
  <si>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</si>
  <si>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</si>
  <si>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</si>
  <si>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</si>
  <si>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</si>
  <si>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</si>
  <si>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</si>
  <si>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</si>
  <si>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</si>
  <si>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</si>
  <si>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</si>
  <si>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</si>
  <si>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</si>
  <si>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</si>
  <si>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</si>
  <si>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</si>
  <si>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</si>
  <si>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</si>
  <si>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</si>
  <si>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</si>
  <si>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</si>
  <si>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</si>
  <si>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</si>
  <si>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</si>
  <si>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</si>
  <si>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</si>
  <si>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</si>
  <si>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</si>
  <si>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</si>
  <si>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</si>
  <si>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</si>
  <si>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</si>
  <si>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</si>
  <si>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</si>
  <si>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</si>
  <si>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</si>
  <si>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</si>
  <si>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</si>
  <si>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</si>
  <si>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</si>
  <si>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</si>
  <si>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</si>
  <si>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</si>
  <si>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</si>
  <si>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</si>
  <si>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</si>
  <si>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</si>
  <si>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</si>
  <si>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</si>
  <si>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</si>
  <si>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</si>
  <si>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</si>
  <si>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</si>
  <si>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</si>
  <si>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</si>
  <si>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</si>
  <si>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</si>
  <si>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</si>
  <si>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</si>
  <si>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</si>
  <si>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</si>
  <si>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</si>
  <si>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</si>
  <si>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</si>
  <si>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</si>
  <si>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</si>
  <si>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</si>
  <si>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</si>
  <si>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</si>
  <si>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</si>
  <si>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</si>
  <si>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</si>
  <si>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</si>
  <si>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</si>
  <si>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</si>
  <si>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</si>
  <si>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</si>
  <si>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</si>
  <si>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</si>
  <si>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</si>
  <si>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</si>
  <si>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</si>
  <si>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</si>
  <si>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</si>
  <si>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</si>
  <si>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</si>
  <si>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</si>
  <si>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</si>
  <si>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</si>
  <si>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</si>
  <si>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</si>
  <si>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</si>
  <si>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</si>
  <si>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</si>
  <si>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Chetana</t>
  </si>
  <si>
    <t>HINDU</t>
  </si>
  <si>
    <t>Agriculture &amp; Farming</t>
  </si>
  <si>
    <t>Open</t>
  </si>
  <si>
    <t>No Action Taken</t>
  </si>
  <si>
    <t>No SVP</t>
  </si>
  <si>
    <t>Completed-Report Submitted</t>
  </si>
  <si>
    <t xml:space="preserve"> 20 Jan 2026</t>
  </si>
  <si>
    <t>Pune</t>
  </si>
  <si>
    <t>Sangli</t>
  </si>
  <si>
    <t>MRGL1027</t>
  </si>
  <si>
    <t>Sangli-2</t>
  </si>
  <si>
    <t>Bamnoli</t>
  </si>
  <si>
    <t>SF0098287</t>
  </si>
  <si>
    <t>Ganesh Santosh Pannalkar</t>
  </si>
  <si>
    <t>518475</t>
  </si>
  <si>
    <t>518475 Radha1</t>
  </si>
  <si>
    <t>Unnati</t>
  </si>
  <si>
    <t>SID951374360335</t>
  </si>
  <si>
    <t>OBC</t>
  </si>
  <si>
    <t>AKASHI TUKARAM SUTAR</t>
  </si>
  <si>
    <t>18-Apr-2023</t>
  </si>
  <si>
    <t>07</t>
  </si>
  <si>
    <t>09-Nov-2024</t>
  </si>
  <si>
    <t>0</t>
  </si>
  <si>
    <t>7.23 Yrs</t>
  </si>
  <si>
    <t>26 Aug 2020</t>
  </si>
  <si>
    <t>&gt; 6 to 10 Years</t>
  </si>
  <si>
    <t>GL-4</t>
  </si>
  <si>
    <t>07-Jun-2023</t>
  </si>
  <si>
    <t>08-Nov-2025</t>
  </si>
  <si>
    <t>07-Dec-2024</t>
  </si>
  <si>
    <t>30-Jun-2025</t>
  </si>
  <si>
    <t>Umesh Halmare/SF0031505</t>
  </si>
  <si>
    <t>As per loan card borrower AKASHI TUKARAM SUTAR paid instalment on date 08 Nov 2025 as Amount Rs 4200 to BM Suraj Pathan SF0099810 but BM posting the amount Rs 2523 on Loan ID 358766333 and Rs 1677 posting on same borrower other loan ID 351424625. He declaring as these happen the by mistake. So partial amount show as posting on mention date on both loan ID.</t>
  </si>
  <si>
    <t>Shivraj Sanjay Chanvire</t>
  </si>
  <si>
    <t>SF0083422</t>
  </si>
  <si>
    <t>Credit Officer</t>
  </si>
  <si>
    <t xml:space="preserve">As per loan card Borrower AKASHI TUKARAM SUTAR paid the last instalment Amount Rs 2530 to LO Shivraj Sanjay Chanvire SF0083422  on dated 07 Nov 2024 but LO Shivraj not submit and posting the collected amount. </t>
  </si>
  <si>
    <t>As per loan card Borrower AKASHI TUKARAM SUTAR paid the last instalment Amount Rs 2530 to LO Shivraj Sanjay Chanvire SF0083422  on dated 07 Nov 2024 but LO Shivraj not submit and posting the collected amount. Wrongly amount posting Rs 1677 on dated 8 Nov 2025 by BM Suraj Pathan SF009810 that's why these loan outstanding less.</t>
  </si>
  <si>
    <t>MFIN</t>
  </si>
  <si>
    <t>Sachin Ganpati Tate/SF0098136 (Area Head)</t>
  </si>
  <si>
    <t>Aniket Ajit Chiparge/SF0097792 (Regional Head)</t>
  </si>
  <si>
    <t>Resigned-Exited</t>
  </si>
  <si>
    <t>During the Fraud Investigation Borrower Akashi Tukaram Sutar's last EMI Misappropriation from the Loan Officer Shivraj Sanjay Chanvire/SF0083422 of Total Amount Rs.2530/- 
 The LO already Resign and left on 15 July 25 as per branch confirmation.
Total Fraud Amount Rs. 8430/-
Net Fraud Amount Rs. 8430/-</t>
  </si>
  <si>
    <t>FN25-26-03487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</si>
</sst>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20"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1" zoomScaleNormal="100" workbookViewId="0">
      <pane ySplit="4" topLeftCell="A5" activePane="bottomLeft" state="frozen"/>
      <selection pane="bottomLeft" activeCell="AC5" sqref="AC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MRGL1027</v>
      </c>
      <c r="D5" s="63" t="str">
        <f>IF('Physical Cash at Safe'!D28="Yes", 'Physical Cash at Safe'!B4, 'Borrower Wise Details'!C5)</f>
        <v>Sangli-2</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Pune</v>
      </c>
      <c r="G5" s="61">
        <v>46034</v>
      </c>
      <c r="H5" s="107" t="s">
        <v>290</v>
      </c>
      <c r="I5" s="61">
        <v>46034</v>
      </c>
      <c r="J5" s="74" t="str">
        <f>IF('Physical Cash at Safe'!D28="Yes",'Physical Cash at Safe'!E28,IF('Borrower Wise Details'!D5&lt;&gt;"",'Borrower Wise Details'!D5,""))</f>
        <v>FN25-26-03487</v>
      </c>
      <c r="K5" s="81">
        <v>1</v>
      </c>
      <c r="L5" s="82">
        <v>2530</v>
      </c>
      <c r="M5" s="82">
        <v>0</v>
      </c>
      <c r="N5" s="82" t="s">
        <v>291</v>
      </c>
      <c r="O5" s="82" t="s">
        <v>246</v>
      </c>
      <c r="P5" s="82" t="s">
        <v>292</v>
      </c>
      <c r="Q5" s="82" t="s">
        <v>255</v>
      </c>
      <c r="R5" s="75" t="str">
        <f>IF('Physical Cash at Safe'!$D$28="Yes", 'Physical Cash at Safe'!$A$28, IF('Borrower Wise Details'!F5&lt;&gt;"", 'Borrower Wise Details'!F5, ""))</f>
        <v>Shivraj Sanjay Chanvire</v>
      </c>
      <c r="S5" s="74" t="str">
        <f>IF('Physical Cash at Safe'!$D$28="Yes", 'Physical Cash at Safe'!$C$28, IF('Borrower Wise Details'!H5&lt;&gt;"", 'Borrower Wise Details'!H5, ""))</f>
        <v>Credit Officer</v>
      </c>
      <c r="T5" s="74" t="str">
        <f>IF('Physical Cash at Safe'!$D$28="Yes", 'Physical Cash at Safe'!$B$28, IF('Borrower Wise Details'!G5&lt;&gt;"", 'Borrower Wise Details'!G5, ""))</f>
        <v>SF0083422</v>
      </c>
      <c r="U5" s="77" t="s">
        <v>293</v>
      </c>
      <c r="V5" s="61">
        <v>45853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256</v>
      </c>
      <c r="Z5" s="61">
        <v>45676</v>
      </c>
      <c r="AA5" s="61">
        <v>46041</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2530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2530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46045</v>
      </c>
      <c r="AH5" s="70" t="s">
        <v>294</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MRGL1027</v>
      </c>
      <c r="C5" s="50" t="str">
        <f>IF('Fraud Investigation Report'!D5="", "", 'Fraud Investigation Report'!D5)</f>
        <v>Sangli-2</v>
      </c>
      <c r="D5" s="68" t="str">
        <f>IF(OR('Fraud Investigation Report'!R5="", 'Fraud Investigation Report'!R5=0), "", 'Fraud Investigation Report'!R5)</f>
        <v>Shivraj Sanjay Chanvire</v>
      </c>
      <c r="E5" s="68" t="str">
        <f>IF(OR('Fraud Investigation Report'!T5="", 'Fraud Investigation Report'!T5=0), "", 'Fraud Investigation Report'!T5)</f>
        <v>SF0083422</v>
      </c>
      <c r="F5" s="68" t="str">
        <f>IF(OR('Fraud Investigation Report'!S5="", 'Fraud Investigation Report'!S5=0), "", 'Fraud Investigation Report'!S5)</f>
        <v>Credit Officer</v>
      </c>
      <c r="G5" s="50" t="str">
        <f>IF('Fraud Investigation Report'!J5="", "", 'Fraud Investigation Report'!J5)</f>
        <v>FN25-26-03487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2530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2530</v>
      </c>
      <c r="O5" s="69">
        <f>IF('Fraud Investigation Report'!AD5="", "", 'Fraud Investigation Report'!AD5)</f>
        <v>0</v>
      </c>
      <c r="P5" s="126">
        <f>IF(AND(N5="", O5=""), "", IF(O5="", N5, N5 - IF(ISNUMBER(O5), O5, 0)))</f>
        <v>2530</v>
      </c>
      <c r="Q5" s="49"/>
      <c r="R5" s="84" t="s">
        <v>254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3" t="s">
        <v>97</v>
      </c>
      <c r="B20" s="164"/>
      <c r="C20" s="32"/>
      <c r="D20" s="33" t="s">
        <v>91</v>
      </c>
      <c r="E20" s="34"/>
    </row>
    <row r="21" spans="1:5" ht="30" customHeight="1" x14ac:dyDescent="0.35">
      <c r="A21" s="165" t="s">
        <v>88</v>
      </c>
      <c r="B21" s="166"/>
      <c r="C21" s="34"/>
      <c r="D21" s="33" t="s">
        <v>89</v>
      </c>
      <c r="E21" s="34"/>
    </row>
    <row r="22" spans="1:5" ht="30" customHeight="1" x14ac:dyDescent="0.35">
      <c r="A22" s="165" t="s">
        <v>77</v>
      </c>
      <c r="B22" s="166"/>
      <c r="C22" s="34"/>
      <c r="D22" s="35" t="s">
        <v>78</v>
      </c>
      <c r="E22" s="34"/>
    </row>
    <row r="23" spans="1:5" ht="30" customHeight="1" x14ac:dyDescent="0.35">
      <c r="A23" s="165" t="s">
        <v>79</v>
      </c>
      <c r="B23" s="166"/>
      <c r="C23" s="52">
        <f>(C19+C21)-(E20+E21)-E19</f>
        <v>0</v>
      </c>
      <c r="D23" s="53" t="s">
        <v>216</v>
      </c>
      <c r="E23" s="34"/>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2" t="s">
        <v>219</v>
      </c>
      <c r="E29" s="143"/>
    </row>
    <row r="30" spans="1:5" ht="40" customHeight="1" x14ac:dyDescent="0.35">
      <c r="A30" s="128"/>
      <c r="B30" s="128"/>
      <c r="C30" s="129" t="str">
        <f>IF(AND(A30="",B30=""),"",A30-B30)</f>
        <v/>
      </c>
      <c r="D30" s="145"/>
      <c r="E30" s="146"/>
    </row>
    <row r="31" spans="1:5" ht="15" customHeight="1" x14ac:dyDescent="0.35">
      <c r="A31" s="147"/>
      <c r="B31" s="148"/>
      <c r="C31" s="148"/>
      <c r="D31" s="148"/>
      <c r="E31" s="149"/>
    </row>
    <row r="32" spans="1:5" ht="24.75" customHeight="1" x14ac:dyDescent="0.35">
      <c r="A32" s="37" t="s">
        <v>220</v>
      </c>
      <c r="B32" s="38"/>
      <c r="C32" s="37" t="s">
        <v>82</v>
      </c>
      <c r="D32" s="140"/>
      <c r="E32" s="141"/>
    </row>
    <row r="33" spans="1:5" ht="18" customHeight="1" x14ac:dyDescent="0.35">
      <c r="A33" s="37" t="s">
        <v>83</v>
      </c>
      <c r="B33" s="106" t="s">
        <v>145</v>
      </c>
      <c r="C33" s="39" t="s">
        <v>84</v>
      </c>
      <c r="D33" s="134" t="s">
        <v>145</v>
      </c>
      <c r="E33" s="135"/>
    </row>
    <row r="34" spans="1:5" ht="26" x14ac:dyDescent="0.35">
      <c r="A34" s="39" t="s">
        <v>221</v>
      </c>
      <c r="B34" s="38"/>
      <c r="C34" s="39" t="s">
        <v>222</v>
      </c>
      <c r="D34" s="136"/>
      <c r="E34" s="137"/>
    </row>
    <row r="35" spans="1:5" ht="26" x14ac:dyDescent="0.35">
      <c r="A35" s="39" t="s">
        <v>223</v>
      </c>
      <c r="B35" s="38"/>
      <c r="C35" s="39" t="s">
        <v>225</v>
      </c>
      <c r="D35" s="136"/>
      <c r="E35" s="137"/>
    </row>
    <row r="36" spans="1:5" ht="25.5" customHeight="1" x14ac:dyDescent="0.35">
      <c r="A36" s="39" t="s">
        <v>224</v>
      </c>
      <c r="B36" s="38"/>
      <c r="C36" s="39" t="s">
        <v>226</v>
      </c>
      <c r="D36" s="138"/>
      <c r="E36" s="138"/>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V5" sqref="V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MRGL1027</v>
      </c>
      <c r="C5" s="119" t="str">
        <f>IF('Loan Outstanding Report'!$H$5="", "", 'Loan Outstanding Report'!$H$5)</f>
        <v>Sangli-2</v>
      </c>
      <c r="D5" s="132" t="s">
        <v>295</v>
      </c>
      <c r="E5" s="65">
        <v>46041</v>
      </c>
      <c r="F5" s="117" t="s">
        <v>285</v>
      </c>
      <c r="G5" s="49" t="s">
        <v>286</v>
      </c>
      <c r="H5" s="49" t="s">
        <v>287</v>
      </c>
      <c r="I5" s="120" t="s">
        <v>265</v>
      </c>
      <c r="J5" s="120" t="s">
        <v>268</v>
      </c>
      <c r="K5" s="120" t="s">
        <v>270</v>
      </c>
      <c r="L5" s="11">
        <v>351424625</v>
      </c>
      <c r="M5" s="65" t="s">
        <v>271</v>
      </c>
      <c r="N5" s="124">
        <v>30000</v>
      </c>
      <c r="O5" s="124">
        <v>2020</v>
      </c>
      <c r="P5" s="121" t="s">
        <v>139</v>
      </c>
      <c r="Q5" s="80">
        <v>45603</v>
      </c>
      <c r="R5" s="124">
        <v>2530</v>
      </c>
      <c r="S5" s="124">
        <v>0</v>
      </c>
      <c r="T5" s="124">
        <v>0</v>
      </c>
      <c r="U5" s="125">
        <f t="shared" ref="U5" si="0">IF(AND(ISBLANK(R5),ISBLANK(S5),ISBLANK(T5)),"",R5-(S5+T5))</f>
        <v>2530</v>
      </c>
      <c r="V5" s="117" t="s">
        <v>202</v>
      </c>
      <c r="W5" s="122" t="s">
        <v>288</v>
      </c>
    </row>
    <row r="6" spans="1:23" ht="2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ref="D17:D70" si="4">IF(J17&lt;&gt;"", $D$5, "")</f>
        <v/>
      </c>
      <c r="E17" s="65"/>
      <c r="F17" s="38" t="str">
        <f t="shared" ref="F17:F70" si="5">IF(J17&lt;&gt;"", $F$5, "")</f>
        <v/>
      </c>
      <c r="G17" s="49" t="str">
        <f t="shared" ref="G17:G70" si="6">IF(J17&lt;&gt;"", $G$5, "")</f>
        <v/>
      </c>
      <c r="H17" s="49" t="str">
        <f t="shared" ref="H17:H70" si="7">IF(J17&lt;&gt;"", $H$5, "")</f>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90" zoomScaleNormal="90" workbookViewId="0">
      <selection activeCell="BP5" sqref="BP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100" style="99" customWidth="1"/>
    <col min="71" max="71" width="8.81640625" style="99" customWidth="1"/>
    <col min="72" max="16384" width="8.81640625" style="99" hidden="1"/>
  </cols>
  <sheetData>
    <row r="1" spans="1:70" x14ac:dyDescent="0.35">
      <c r="A1" s="91" t="s">
        <v>215</v>
      </c>
      <c r="B1" s="105" t="s">
        <v>257</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31">
        <v>0.70833333333333337</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258</v>
      </c>
      <c r="E5" s="38" t="s">
        <v>259</v>
      </c>
      <c r="F5" s="38" t="s">
        <v>259</v>
      </c>
      <c r="G5" s="84" t="s">
        <v>260</v>
      </c>
      <c r="H5" s="38" t="s">
        <v>261</v>
      </c>
      <c r="I5" s="84">
        <v>124981</v>
      </c>
      <c r="J5" s="38" t="s">
        <v>262</v>
      </c>
      <c r="K5" s="84">
        <v>124981</v>
      </c>
      <c r="L5" s="84" t="s">
        <v>263</v>
      </c>
      <c r="M5" s="38" t="s">
        <v>264</v>
      </c>
      <c r="N5" s="84">
        <v>210669</v>
      </c>
      <c r="O5" s="84" t="s">
        <v>265</v>
      </c>
      <c r="P5" s="84">
        <v>448963</v>
      </c>
      <c r="Q5" s="38" t="s">
        <v>266</v>
      </c>
      <c r="R5" s="38" t="s">
        <v>267</v>
      </c>
      <c r="S5" s="84" t="s">
        <v>268</v>
      </c>
      <c r="T5" s="84" t="s">
        <v>268</v>
      </c>
      <c r="U5" s="84" t="s">
        <v>269</v>
      </c>
      <c r="V5" s="84" t="s">
        <v>251</v>
      </c>
      <c r="W5" s="84">
        <v>541</v>
      </c>
      <c r="X5" s="38" t="s">
        <v>252</v>
      </c>
      <c r="Y5" s="84">
        <v>351424625</v>
      </c>
      <c r="Z5" s="38" t="s">
        <v>270</v>
      </c>
      <c r="AA5" s="108" t="s">
        <v>271</v>
      </c>
      <c r="AB5" s="84">
        <v>30000</v>
      </c>
      <c r="AC5" s="108" t="s">
        <v>272</v>
      </c>
      <c r="AD5" s="84">
        <v>18</v>
      </c>
      <c r="AE5" s="84" t="s">
        <v>274</v>
      </c>
      <c r="AF5" s="84" t="s">
        <v>275</v>
      </c>
      <c r="AG5" s="108" t="s">
        <v>276</v>
      </c>
      <c r="AH5" s="84" t="s">
        <v>277</v>
      </c>
      <c r="AI5" s="108" t="s">
        <v>279</v>
      </c>
      <c r="AJ5" s="84">
        <v>2020</v>
      </c>
      <c r="AK5" s="84">
        <v>2020</v>
      </c>
      <c r="AL5" s="108" t="s">
        <v>280</v>
      </c>
      <c r="AM5" s="84">
        <v>29154</v>
      </c>
      <c r="AN5" s="112">
        <v>6863</v>
      </c>
      <c r="AO5" s="112">
        <v>36017</v>
      </c>
      <c r="AP5" s="112">
        <v>846</v>
      </c>
      <c r="AQ5" s="112">
        <v>0</v>
      </c>
      <c r="AR5" s="112">
        <v>846</v>
      </c>
      <c r="AS5" s="112">
        <v>846</v>
      </c>
      <c r="AT5" s="112">
        <v>0</v>
      </c>
      <c r="AU5" s="112">
        <v>846</v>
      </c>
      <c r="AV5" s="84">
        <v>32</v>
      </c>
      <c r="AW5" s="84"/>
      <c r="AX5" s="84"/>
      <c r="AY5" s="108"/>
      <c r="AZ5" s="84"/>
      <c r="BA5" s="84"/>
      <c r="BB5" s="84" t="s">
        <v>253</v>
      </c>
      <c r="BC5" s="84"/>
      <c r="BD5" s="108" t="s">
        <v>282</v>
      </c>
      <c r="BE5" s="84">
        <v>30000</v>
      </c>
      <c r="BF5" s="38" t="s">
        <v>268</v>
      </c>
      <c r="BG5" s="84">
        <v>8956543221</v>
      </c>
      <c r="BH5" s="114" t="s">
        <v>283</v>
      </c>
      <c r="BI5" s="38" t="s">
        <v>111</v>
      </c>
      <c r="BJ5" s="85">
        <v>46038</v>
      </c>
      <c r="BK5" s="84"/>
      <c r="BL5" s="38"/>
      <c r="BM5" s="115" t="s">
        <v>119</v>
      </c>
      <c r="BN5" s="116" t="s">
        <v>200</v>
      </c>
      <c r="BO5" s="84" t="s">
        <v>245</v>
      </c>
      <c r="BP5" s="84">
        <v>2530</v>
      </c>
      <c r="BQ5" s="117" t="s">
        <v>202</v>
      </c>
      <c r="BR5" s="130" t="s">
        <v>289</v>
      </c>
    </row>
    <row r="6" spans="1:70" s="113" customFormat="1" ht="15" customHeight="1" x14ac:dyDescent="0.35">
      <c r="A6" s="84">
        <v>2</v>
      </c>
      <c r="B6" s="38" t="s">
        <v>248</v>
      </c>
      <c r="C6" s="38" t="s">
        <v>249</v>
      </c>
      <c r="D6" s="38" t="s">
        <v>258</v>
      </c>
      <c r="E6" s="38" t="s">
        <v>259</v>
      </c>
      <c r="F6" s="38" t="s">
        <v>259</v>
      </c>
      <c r="G6" s="84" t="s">
        <v>260</v>
      </c>
      <c r="H6" s="38" t="s">
        <v>261</v>
      </c>
      <c r="I6" s="84">
        <v>124981</v>
      </c>
      <c r="J6" s="38" t="s">
        <v>262</v>
      </c>
      <c r="K6" s="84">
        <v>124981</v>
      </c>
      <c r="L6" s="84" t="s">
        <v>263</v>
      </c>
      <c r="M6" s="38" t="s">
        <v>264</v>
      </c>
      <c r="N6" s="84">
        <v>210669</v>
      </c>
      <c r="O6" s="84" t="s">
        <v>265</v>
      </c>
      <c r="P6" s="84">
        <v>448963</v>
      </c>
      <c r="Q6" s="38" t="s">
        <v>266</v>
      </c>
      <c r="R6" s="38" t="s">
        <v>250</v>
      </c>
      <c r="S6" s="84" t="s">
        <v>268</v>
      </c>
      <c r="T6" s="84" t="s">
        <v>268</v>
      </c>
      <c r="U6" s="84" t="s">
        <v>269</v>
      </c>
      <c r="V6" s="84" t="s">
        <v>251</v>
      </c>
      <c r="W6" s="84">
        <v>0</v>
      </c>
      <c r="X6" s="38" t="s">
        <v>252</v>
      </c>
      <c r="Y6" s="84">
        <v>358766333</v>
      </c>
      <c r="Z6" s="38" t="s">
        <v>270</v>
      </c>
      <c r="AA6" s="108" t="s">
        <v>273</v>
      </c>
      <c r="AB6" s="84">
        <v>80000</v>
      </c>
      <c r="AC6" s="108" t="s">
        <v>272</v>
      </c>
      <c r="AD6" s="84">
        <v>24</v>
      </c>
      <c r="AE6" s="84" t="s">
        <v>278</v>
      </c>
      <c r="AF6" s="84" t="s">
        <v>275</v>
      </c>
      <c r="AG6" s="108" t="s">
        <v>276</v>
      </c>
      <c r="AH6" s="84" t="s">
        <v>277</v>
      </c>
      <c r="AI6" s="108" t="s">
        <v>281</v>
      </c>
      <c r="AJ6" s="84">
        <v>4200</v>
      </c>
      <c r="AK6" s="84">
        <v>4200</v>
      </c>
      <c r="AL6" s="108" t="s">
        <v>280</v>
      </c>
      <c r="AM6" s="84">
        <v>33888.230000000003</v>
      </c>
      <c r="AN6" s="112">
        <v>14834.77</v>
      </c>
      <c r="AO6" s="112">
        <v>48723</v>
      </c>
      <c r="AP6" s="112">
        <v>46111.77</v>
      </c>
      <c r="AQ6" s="112">
        <v>5752.23</v>
      </c>
      <c r="AR6" s="112">
        <v>51864</v>
      </c>
      <c r="AS6" s="112">
        <v>8416.6</v>
      </c>
      <c r="AT6" s="112">
        <v>1660.4</v>
      </c>
      <c r="AU6" s="112">
        <v>10077</v>
      </c>
      <c r="AV6" s="84">
        <v>14</v>
      </c>
      <c r="AW6" s="84"/>
      <c r="AX6" s="84"/>
      <c r="AY6" s="108"/>
      <c r="AZ6" s="84"/>
      <c r="BA6" s="84"/>
      <c r="BB6" s="84" t="s">
        <v>253</v>
      </c>
      <c r="BC6" s="84"/>
      <c r="BD6" s="108" t="s">
        <v>282</v>
      </c>
      <c r="BE6" s="84">
        <v>80000</v>
      </c>
      <c r="BF6" s="38" t="s">
        <v>268</v>
      </c>
      <c r="BG6" s="84">
        <v>8390182615</v>
      </c>
      <c r="BH6" s="114" t="s">
        <v>283</v>
      </c>
      <c r="BI6" s="38" t="s">
        <v>111</v>
      </c>
      <c r="BJ6" s="85">
        <v>46038</v>
      </c>
      <c r="BK6" s="84"/>
      <c r="BL6" s="38"/>
      <c r="BM6" s="115" t="s">
        <v>119</v>
      </c>
      <c r="BN6" s="116" t="s">
        <v>200</v>
      </c>
      <c r="BO6" s="84" t="s">
        <v>246</v>
      </c>
      <c r="BP6" s="84"/>
      <c r="BQ6" s="117"/>
      <c r="BR6" s="130" t="s">
        <v>284</v>
      </c>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2026-01-23T06:36:51Z</dcterms:modified>
</cp:coreProperties>
</file>