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510\"/>
    </mc:Choice>
  </mc:AlternateContent>
  <xr:revisionPtr revIDLastSave="0" documentId="13_ncr:1_{99641779-9A0C-4D79-96A7-9767DB3529C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2" i="20" l="1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C11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<sst xmlns="http://schemas.openxmlformats.org/spreadsheetml/2006/main" count="380" uniqueCount="299">
  <si>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</si>
  <si>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</si>
  <si>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</si>
  <si>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</si>
  <si>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</si>
  <si>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</si>
  <si>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</si>
  <si>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</si>
  <si>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</si>
  <si>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</si>
  <si>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</si>
  <si>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</si>
  <si>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</si>
  <si>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</si>
  <si>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</si>
  <si>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</si>
  <si>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</si>
  <si>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</si>
  <si>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</si>
  <si>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</si>
  <si>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</si>
  <si>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</si>
  <si>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</si>
  <si>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</si>
  <si>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</si>
  <si>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</si>
  <si>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</si>
  <si>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</si>
  <si>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</si>
  <si>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</si>
  <si>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</si>
  <si>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</si>
  <si>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</si>
  <si>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</si>
  <si>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</si>
  <si>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</si>
  <si>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</si>
  <si>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</si>
  <si>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</si>
  <si>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</si>
  <si>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</si>
  <si>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</si>
  <si>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</si>
  <si>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</si>
  <si>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</si>
  <si>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</si>
  <si>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</si>
  <si>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</si>
  <si>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</si>
  <si>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</si>
  <si>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</si>
  <si>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</si>
  <si>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</si>
  <si>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</si>
  <si>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</si>
  <si>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</si>
  <si>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</si>
  <si>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</si>
  <si>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</si>
  <si>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</si>
  <si>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</si>
  <si>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</si>
  <si>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</si>
  <si>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</si>
  <si>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</si>
  <si>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</si>
  <si>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</si>
  <si>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</si>
  <si>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</si>
  <si>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</si>
  <si>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</si>
  <si>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</si>
  <si>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</si>
  <si>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</si>
  <si>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</si>
  <si>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</si>
  <si>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</si>
  <si>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</si>
  <si>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</si>
  <si>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</si>
  <si>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</si>
  <si>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</si>
  <si>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</si>
  <si>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</si>
  <si>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</si>
  <si>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</si>
  <si>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</si>
  <si>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</si>
  <si>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</si>
  <si>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</si>
  <si>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</si>
  <si>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</si>
  <si>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</si>
  <si>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</si>
  <si>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</si>
  <si>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</si>
  <si>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</si>
  <si>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</si>
  <si>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</si>
  <si>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</si>
  <si>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</si>
  <si>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</si>
  <si>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</si>
  <si>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</si>
  <si>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</si>
  <si>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</si>
  <si>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</si>
  <si>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</si>
  <si>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</si>
  <si>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</si>
  <si>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</si>
  <si>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</si>
  <si>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</si>
  <si>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</si>
  <si>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</si>
  <si>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</si>
  <si>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</si>
  <si>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</si>
  <si>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</si>
  <si>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</si>
  <si>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</si>
  <si>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</si>
  <si>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</si>
  <si>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</si>
  <si>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</si>
  <si>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</si>
  <si>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</si>
  <si>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</si>
  <si>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</si>
  <si>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</si>
  <si>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</si>
  <si>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</si>
  <si>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</si>
  <si>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</si>
  <si>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</si>
  <si>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</si>
  <si>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</si>
  <si>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</si>
  <si>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</si>
  <si>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</si>
  <si>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</si>
  <si>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</si>
  <si>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</si>
  <si>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</si>
  <si>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</si>
  <si>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</si>
  <si>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</si>
  <si>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</si>
  <si>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</si>
  <si>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</si>
  <si>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</si>
  <si>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</si>
  <si>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</si>
  <si>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</si>
  <si>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</si>
  <si>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</si>
  <si>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</si>
  <si>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</si>
  <si>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</si>
  <si>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</si>
  <si>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</si>
  <si>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</si>
  <si>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</si>
  <si>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</si>
  <si>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</si>
  <si>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</si>
  <si>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</si>
  <si>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</si>
  <si>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</si>
  <si>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</si>
  <si>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</si>
  <si>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</si>
  <si>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</si>
  <si>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</si>
  <si>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</si>
  <si>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</si>
  <si>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</si>
  <si>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</si>
  <si>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</si>
  <si>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</si>
  <si>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</si>
  <si>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</si>
  <si>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</si>
  <si>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</si>
  <si>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</si>
  <si>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</si>
  <si>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</si>
  <si>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</si>
  <si>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</si>
  <si>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</si>
  <si>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</si>
  <si>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</si>
  <si>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</si>
  <si>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</si>
  <si>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</si>
  <si>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</si>
  <si>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</si>
  <si>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</si>
  <si>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</si>
  <si>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</si>
  <si>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</si>
  <si>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</si>
  <si>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</si>
  <si>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</si>
  <si>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</si>
  <si>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</si>
  <si>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</si>
  <si>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</si>
  <si>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</si>
  <si>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</si>
  <si>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</si>
  <si>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</si>
  <si>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</si>
  <si>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</si>
  <si>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</si>
  <si>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</si>
  <si>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</si>
  <si>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</si>
  <si>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</si>
  <si>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</si>
  <si>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</si>
  <si>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</si>
  <si>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</si>
  <si>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</si>
  <si>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</si>
  <si>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</si>
  <si>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</si>
  <si>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</si>
  <si>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</si>
  <si>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</si>
  <si>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</si>
  <si>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</si>
  <si>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</si>
  <si>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</si>
  <si>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</si>
  <si>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</si>
  <si>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</si>
  <si>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</si>
  <si>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</si>
  <si>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</si>
  <si>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</si>
  <si>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</si>
  <si>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</si>
  <si>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</si>
  <si>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Vidya Sagar Kant/SF0075387</t>
  </si>
  <si>
    <t>Dual Staff</t>
  </si>
  <si>
    <t>Available &amp; Updated</t>
  </si>
  <si>
    <t>CSS</t>
  </si>
  <si>
    <t>Deependra Shrivastava/SF0002115</t>
  </si>
  <si>
    <t>Branch Manager</t>
  </si>
  <si>
    <t>Loan Outstanding Report Detailed Recon as on 19-Jan-2026</t>
  </si>
  <si>
    <t>Report generation date &amp; time: Wednesday, January 21, 2026 9:41 AM</t>
  </si>
  <si>
    <t>East</t>
  </si>
  <si>
    <t>Chhattisgarh</t>
  </si>
  <si>
    <t>Ambikapur</t>
  </si>
  <si>
    <t>Ramanuj Ganj</t>
  </si>
  <si>
    <t>JH3201</t>
  </si>
  <si>
    <t>Ranka</t>
  </si>
  <si>
    <t>Kachanpur</t>
  </si>
  <si>
    <t>SF0071738</t>
  </si>
  <si>
    <t>Dileep Thakur</t>
  </si>
  <si>
    <t>Kachanpur C1</t>
  </si>
  <si>
    <t>Kachanpur C1 Ranju21</t>
  </si>
  <si>
    <t>Chetana</t>
  </si>
  <si>
    <t>SID951374679377</t>
  </si>
  <si>
    <t>GENERAL</t>
  </si>
  <si>
    <t>MUSLIM</t>
  </si>
  <si>
    <t>Irrigation</t>
  </si>
  <si>
    <t>SUBAIDA BIBI</t>
  </si>
  <si>
    <t>08-Dec-2023</t>
  </si>
  <si>
    <t>Tue</t>
  </si>
  <si>
    <t>4</t>
  </si>
  <si>
    <t>6.88 Yrs</t>
  </si>
  <si>
    <t>19 Feb 2021</t>
  </si>
  <si>
    <t>&gt; 6 to 10 Years</t>
  </si>
  <si>
    <t>02-Jan-2024</t>
  </si>
  <si>
    <t>20-Dec-2025</t>
  </si>
  <si>
    <t>Open</t>
  </si>
  <si>
    <t>9905818740</t>
  </si>
  <si>
    <t>R</t>
  </si>
  <si>
    <t>Dinesh Kumar Yadav</t>
  </si>
  <si>
    <t>SF0070762</t>
  </si>
  <si>
    <t>Credit Assistant</t>
  </si>
  <si>
    <t>L</t>
  </si>
  <si>
    <t>Faishal Khan</t>
  </si>
  <si>
    <t>SF0033482</t>
  </si>
  <si>
    <t>Vinod Kumar</t>
  </si>
  <si>
    <t>SF0070743</t>
  </si>
  <si>
    <t>Cradit Assistant</t>
  </si>
  <si>
    <t>As Per Borrower Digital Payment , LO Vinod Kumar/SF0070743  has Collected EMI on date 17-Jul-25  Rs.1200/-but LO not posted in FIMO.</t>
  </si>
  <si>
    <t>As Per Borrower Digital Payment , LO Vinod Kumar/SF0070743 has Collected on date 12-Aug-25  Rs. 3400/- but LO not posted in FIMO.</t>
  </si>
  <si>
    <t>As Per Borrower Digital Payment , LO Vinod Kumar/SF0070743 has Collected on date  05-Oct-25   Rs. 3800/- but LO not posted in FIMO.</t>
  </si>
  <si>
    <t>As Per Borrower Loan Card And Digital Payment , LO Vinod Kumar/SF0070743 has Collected on date  17-Nov-25  Rs 9900 /- And 5000 /- but LO not posted in FIMO.</t>
  </si>
  <si>
    <t>As Per Borrower Loan Card And Digital Payment , LO Vinod Kumar/SF0070743 has Collected on date 17-Jul-25 (Rs.1200/-), 12-Aug-25 (Rs. 3400/-), 05-Oct-25 (3800/-) And 17-Nov-25 (9900 And 5000 /-)but LO not posted in FIMO.</t>
  </si>
  <si>
    <t>Transferred</t>
  </si>
  <si>
    <t>Completed-Report Submitted</t>
  </si>
  <si>
    <t>Suresh Kumar Padhan/SF0005800</t>
  </si>
  <si>
    <t>As per the complaint, observed that Cradit Assistant Vinod Kumar/SF0070743 had embezzled 1 Borrower Advance Collection Misappropriated amount Rs 14,900/- And Collection Misappropriated Amount Rs. 8,400/-.</t>
  </si>
  <si>
    <t>FN25-26-03510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</si>
</sst>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3" fontId="6" fillId="0" borderId="1" xfId="0" applyNumberFormat="1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JH3201</v>
      </c>
      <c r="D5" s="63" t="str">
        <f>IF('Physical Cash at Safe'!D28="Yes", 'Physical Cash at Safe'!B4, 'Borrower Wise Details'!C5)</f>
        <v>Ranka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Ambikapur</v>
      </c>
      <c r="G5" s="61">
        <v>46027</v>
      </c>
      <c r="H5" s="107" t="s">
        <v>247</v>
      </c>
      <c r="I5" s="61">
        <v>46028</v>
      </c>
      <c r="J5" s="74" t="str">
        <f>IF('Physical Cash at Safe'!D28="Yes",'Physical Cash at Safe'!E28,IF('Borrower Wise Details'!D5&lt;&gt;"",'Borrower Wise Details'!D5,""))</f>
        <v>FN25-26-03510</v>
      </c>
      <c r="K5" s="81">
        <v>1</v>
      </c>
      <c r="L5" s="82">
        <v>23300</v>
      </c>
      <c r="M5" s="82"/>
      <c r="N5" s="82" t="s">
        <v>243</v>
      </c>
      <c r="O5" s="82" t="s">
        <v>243</v>
      </c>
      <c r="P5" s="82" t="s">
        <v>296</v>
      </c>
      <c r="Q5" s="82" t="s">
        <v>248</v>
      </c>
      <c r="R5" s="75" t="str">
        <f>IF('Physical Cash at Safe'!$D$28="Yes", 'Physical Cash at Safe'!$A$28, IF('Borrower Wise Details'!F5&lt;&gt;"", 'Borrower Wise Details'!F5, ""))</f>
        <v>Vinod Kumar</v>
      </c>
      <c r="S5" s="74" t="str">
        <f>IF('Physical Cash at Safe'!$D$28="Yes", 'Physical Cash at Safe'!$C$28, IF('Borrower Wise Details'!H5&lt;&gt;"", 'Borrower Wise Details'!H5, ""))</f>
        <v>Cradit Assistant</v>
      </c>
      <c r="T5" s="74" t="str">
        <f>IF('Physical Cash at Safe'!$D$28="Yes", 'Physical Cash at Safe'!$B$28, IF('Borrower Wise Details'!G5&lt;&gt;"", 'Borrower Wise Details'!G5, ""))</f>
        <v>SF0070743</v>
      </c>
      <c r="U5" s="77" t="s">
        <v>294</v>
      </c>
      <c r="V5" s="61">
        <v>45980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</v>
      </c>
      <c r="Y5" s="110" t="s">
        <v>295</v>
      </c>
      <c r="Z5" s="61">
        <v>46041</v>
      </c>
      <c r="AA5" s="61">
        <v>46042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23300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23300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46045</v>
      </c>
      <c r="AH5" s="70" t="s">
        <v>297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I5" activePane="bottomRight" state="frozen"/>
      <selection pane="topRight" activeCell="B1" sqref="B1"/>
      <selection pane="bottomLeft" activeCell="A5" sqref="A5"/>
      <selection pane="bottomRight" activeCell="P5" sqref="P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JH3201</v>
      </c>
      <c r="C5" s="50" t="str">
        <f>IF('Fraud Investigation Report'!D5="", "", 'Fraud Investigation Report'!D5)</f>
        <v>Ranka</v>
      </c>
      <c r="D5" s="68" t="str">
        <f>IF(OR('Fraud Investigation Report'!R5="", 'Fraud Investigation Report'!R5=0), "", 'Fraud Investigation Report'!R5)</f>
        <v>Vinod Kumar</v>
      </c>
      <c r="E5" s="68" t="str">
        <f>IF(OR('Fraud Investigation Report'!T5="", 'Fraud Investigation Report'!T5=0), "", 'Fraud Investigation Report'!T5)</f>
        <v>SF0070743</v>
      </c>
      <c r="F5" s="68" t="str">
        <f>IF(OR('Fraud Investigation Report'!S5="", 'Fraud Investigation Report'!S5=0), "", 'Fraud Investigation Report'!S5)</f>
        <v>Cradit Assistant</v>
      </c>
      <c r="G5" s="50" t="str">
        <f>IF('Fraud Investigation Report'!J5="", "", 'Fraud Investigation Report'!J5)</f>
        <v>FN25-26-03510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8400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14900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23300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23300</v>
      </c>
      <c r="Q5" s="49"/>
      <c r="R5" s="84"/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6" sqref="A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256</v>
      </c>
      <c r="B4" s="41" t="s">
        <v>257</v>
      </c>
      <c r="C4" s="41" t="s">
        <v>255</v>
      </c>
      <c r="D4" s="41" t="s">
        <v>255</v>
      </c>
      <c r="E4" s="41" t="s">
        <v>254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253</v>
      </c>
      <c r="B6" s="18">
        <v>46042</v>
      </c>
      <c r="C6" s="18">
        <v>46041</v>
      </c>
      <c r="D6" s="18">
        <v>46042</v>
      </c>
      <c r="E6" s="19">
        <v>0.29166666666666669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84</v>
      </c>
      <c r="C11" s="23">
        <f>B11*A11</f>
        <v>42000</v>
      </c>
      <c r="D11" s="25">
        <v>84</v>
      </c>
      <c r="E11" s="23">
        <f t="shared" ref="E11:E17" si="0">D11*A11</f>
        <v>42000</v>
      </c>
    </row>
    <row r="12" spans="1:5" ht="14.4" x14ac:dyDescent="0.3">
      <c r="A12" s="24">
        <v>200</v>
      </c>
      <c r="B12" s="25">
        <v>2</v>
      </c>
      <c r="C12" s="23">
        <f>B12*A12</f>
        <v>400</v>
      </c>
      <c r="D12" s="25">
        <v>2</v>
      </c>
      <c r="E12" s="23">
        <f t="shared" si="0"/>
        <v>400</v>
      </c>
    </row>
    <row r="13" spans="1:5" ht="14.4" x14ac:dyDescent="0.3">
      <c r="A13" s="24">
        <v>100</v>
      </c>
      <c r="B13" s="25">
        <v>2</v>
      </c>
      <c r="C13" s="23">
        <f t="shared" ref="C13:C17" si="1">B13*A13</f>
        <v>200</v>
      </c>
      <c r="D13" s="25">
        <v>2</v>
      </c>
      <c r="E13" s="23">
        <f t="shared" si="0"/>
        <v>200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2</v>
      </c>
      <c r="C16" s="23">
        <f t="shared" si="1"/>
        <v>20</v>
      </c>
      <c r="D16" s="25">
        <v>2</v>
      </c>
      <c r="E16" s="23">
        <f t="shared" si="0"/>
        <v>20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7</v>
      </c>
      <c r="C18" s="23">
        <f>B18</f>
        <v>7</v>
      </c>
      <c r="D18" s="27">
        <v>7</v>
      </c>
      <c r="E18" s="28">
        <f>D18</f>
        <v>7</v>
      </c>
    </row>
    <row r="19" spans="1:5" ht="14.4" x14ac:dyDescent="0.3">
      <c r="A19" s="29"/>
      <c r="B19" s="30" t="s">
        <v>76</v>
      </c>
      <c r="C19" s="31">
        <f>SUM(C10:C18)</f>
        <v>42677</v>
      </c>
      <c r="D19" s="30" t="s">
        <v>76</v>
      </c>
      <c r="E19" s="31">
        <f>SUM(E10:E18)</f>
        <v>42677</v>
      </c>
    </row>
    <row r="20" spans="1:5" ht="30" customHeight="1" x14ac:dyDescent="0.3">
      <c r="A20" s="161" t="s">
        <v>97</v>
      </c>
      <c r="B20" s="162"/>
      <c r="C20" s="32">
        <v>42677</v>
      </c>
      <c r="D20" s="33" t="s">
        <v>91</v>
      </c>
      <c r="E20" s="34">
        <v>0</v>
      </c>
    </row>
    <row r="21" spans="1:5" ht="30" customHeight="1" x14ac:dyDescent="0.3">
      <c r="A21" s="163" t="s">
        <v>88</v>
      </c>
      <c r="B21" s="164"/>
      <c r="C21" s="34">
        <v>0</v>
      </c>
      <c r="D21" s="33" t="s">
        <v>89</v>
      </c>
      <c r="E21" s="34">
        <v>0</v>
      </c>
    </row>
    <row r="22" spans="1:5" ht="30" customHeight="1" x14ac:dyDescent="0.3">
      <c r="A22" s="163" t="s">
        <v>77</v>
      </c>
      <c r="B22" s="164"/>
      <c r="C22" s="34">
        <v>0</v>
      </c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189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40" t="s">
        <v>215</v>
      </c>
      <c r="E29" s="141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216</v>
      </c>
      <c r="B32" s="38" t="s">
        <v>245</v>
      </c>
      <c r="C32" s="37" t="s">
        <v>82</v>
      </c>
      <c r="D32" s="138" t="s">
        <v>246</v>
      </c>
      <c r="E32" s="139"/>
    </row>
    <row r="33" spans="1:5" ht="18" customHeight="1" x14ac:dyDescent="0.3">
      <c r="A33" s="37" t="s">
        <v>83</v>
      </c>
      <c r="B33" s="106" t="s">
        <v>279</v>
      </c>
      <c r="C33" s="39" t="s">
        <v>84</v>
      </c>
      <c r="D33" s="132" t="s">
        <v>283</v>
      </c>
      <c r="E33" s="133"/>
    </row>
    <row r="34" spans="1:5" ht="27.6" x14ac:dyDescent="0.3">
      <c r="A34" s="39" t="s">
        <v>217</v>
      </c>
      <c r="B34" s="38" t="s">
        <v>280</v>
      </c>
      <c r="C34" s="39" t="s">
        <v>218</v>
      </c>
      <c r="D34" s="134" t="s">
        <v>284</v>
      </c>
      <c r="E34" s="135"/>
    </row>
    <row r="35" spans="1:5" ht="27.6" x14ac:dyDescent="0.3">
      <c r="A35" s="39" t="s">
        <v>219</v>
      </c>
      <c r="B35" s="38" t="s">
        <v>281</v>
      </c>
      <c r="C35" s="39" t="s">
        <v>221</v>
      </c>
      <c r="D35" s="134" t="s">
        <v>285</v>
      </c>
      <c r="E35" s="135"/>
    </row>
    <row r="36" spans="1:5" ht="25.5" customHeight="1" x14ac:dyDescent="0.3">
      <c r="A36" s="39" t="s">
        <v>220</v>
      </c>
      <c r="B36" s="38" t="s">
        <v>282</v>
      </c>
      <c r="C36" s="39" t="s">
        <v>222</v>
      </c>
      <c r="D36" s="136" t="s">
        <v>249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D2" zoomScale="90" zoomScaleNormal="90" workbookViewId="0">
      <selection activeCell="O5" sqref="O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JH3201</v>
      </c>
      <c r="C5" s="119" t="str">
        <f>IF('Loan Outstanding Report'!$H$5="", "", 'Loan Outstanding Report'!$H$5)</f>
        <v>Ranka</v>
      </c>
      <c r="D5" s="41" t="s">
        <v>298</v>
      </c>
      <c r="E5" s="65">
        <v>46042</v>
      </c>
      <c r="F5" s="38" t="s">
        <v>286</v>
      </c>
      <c r="G5" s="49" t="s">
        <v>287</v>
      </c>
      <c r="H5" s="49" t="s">
        <v>288</v>
      </c>
      <c r="I5" s="120" t="s">
        <v>261</v>
      </c>
      <c r="J5" s="120" t="s">
        <v>264</v>
      </c>
      <c r="K5" s="120" t="s">
        <v>268</v>
      </c>
      <c r="L5" s="11">
        <v>354002518</v>
      </c>
      <c r="M5" s="65" t="s">
        <v>269</v>
      </c>
      <c r="N5" s="124">
        <v>73000</v>
      </c>
      <c r="O5" s="124">
        <v>3900</v>
      </c>
      <c r="P5" s="121" t="s">
        <v>139</v>
      </c>
      <c r="Q5" s="80">
        <v>45855</v>
      </c>
      <c r="R5" s="124">
        <v>1200</v>
      </c>
      <c r="S5" s="124">
        <v>0</v>
      </c>
      <c r="T5" s="124">
        <v>0</v>
      </c>
      <c r="U5" s="125">
        <f t="shared" ref="U5" si="0">IF(AND(ISBLANK(R5),ISBLANK(S5),ISBLANK(T5)),"",R5-(S5+T5))</f>
        <v>1200</v>
      </c>
      <c r="V5" s="117" t="s">
        <v>202</v>
      </c>
      <c r="W5" s="122" t="s">
        <v>289</v>
      </c>
    </row>
    <row r="6" spans="1:23" ht="25.05" customHeight="1" x14ac:dyDescent="0.3">
      <c r="A6" s="64">
        <v>2</v>
      </c>
      <c r="B6" s="60" t="str">
        <f>IF(J6&lt;&gt;"", $B$5, "")</f>
        <v>JH3201</v>
      </c>
      <c r="C6" s="119" t="str">
        <f>IF(J6&lt;&gt;"", $C$5, "")</f>
        <v>Ranka</v>
      </c>
      <c r="D6" s="41" t="s">
        <v>298</v>
      </c>
      <c r="E6" s="65">
        <v>46042</v>
      </c>
      <c r="F6" s="38" t="s">
        <v>286</v>
      </c>
      <c r="G6" s="49" t="s">
        <v>287</v>
      </c>
      <c r="H6" s="49" t="s">
        <v>288</v>
      </c>
      <c r="I6" s="120" t="s">
        <v>261</v>
      </c>
      <c r="J6" s="120" t="s">
        <v>264</v>
      </c>
      <c r="K6" s="120" t="s">
        <v>268</v>
      </c>
      <c r="L6" s="11">
        <v>354002518</v>
      </c>
      <c r="M6" s="65" t="s">
        <v>269</v>
      </c>
      <c r="N6" s="124">
        <v>73000</v>
      </c>
      <c r="O6" s="124">
        <v>3900</v>
      </c>
      <c r="P6" s="121" t="s">
        <v>139</v>
      </c>
      <c r="Q6" s="80">
        <v>45881</v>
      </c>
      <c r="R6" s="124">
        <v>3400</v>
      </c>
      <c r="S6" s="124">
        <v>0</v>
      </c>
      <c r="T6" s="124">
        <v>0</v>
      </c>
      <c r="U6" s="125">
        <f t="shared" ref="U6:U69" si="1">IF(AND(ISBLANK(R6),ISBLANK(S6),ISBLANK(T6)),"",R6-(S6+T6))</f>
        <v>3400</v>
      </c>
      <c r="V6" s="117" t="s">
        <v>202</v>
      </c>
      <c r="W6" s="122" t="s">
        <v>290</v>
      </c>
    </row>
    <row r="7" spans="1:23" ht="25.05" customHeight="1" x14ac:dyDescent="0.3">
      <c r="A7" s="64">
        <v>3</v>
      </c>
      <c r="B7" s="60" t="str">
        <f t="shared" ref="B7:B70" si="2">IF(J7&lt;&gt;"", $B$5, "")</f>
        <v>JH3201</v>
      </c>
      <c r="C7" s="119" t="str">
        <f t="shared" ref="C7:C70" si="3">IF(J7&lt;&gt;"", $C$5, "")</f>
        <v>Ranka</v>
      </c>
      <c r="D7" s="41" t="s">
        <v>298</v>
      </c>
      <c r="E7" s="65">
        <v>46042</v>
      </c>
      <c r="F7" s="38" t="s">
        <v>286</v>
      </c>
      <c r="G7" s="49" t="s">
        <v>287</v>
      </c>
      <c r="H7" s="49" t="s">
        <v>288</v>
      </c>
      <c r="I7" s="120" t="s">
        <v>261</v>
      </c>
      <c r="J7" s="120" t="s">
        <v>264</v>
      </c>
      <c r="K7" s="120" t="s">
        <v>268</v>
      </c>
      <c r="L7" s="11">
        <v>354002518</v>
      </c>
      <c r="M7" s="65" t="s">
        <v>269</v>
      </c>
      <c r="N7" s="124">
        <v>73000</v>
      </c>
      <c r="O7" s="124">
        <v>3900</v>
      </c>
      <c r="P7" s="121" t="s">
        <v>139</v>
      </c>
      <c r="Q7" s="80">
        <v>45935</v>
      </c>
      <c r="R7" s="124">
        <v>3800</v>
      </c>
      <c r="S7" s="124">
        <v>0</v>
      </c>
      <c r="T7" s="124">
        <v>0</v>
      </c>
      <c r="U7" s="125">
        <f t="shared" si="1"/>
        <v>3800</v>
      </c>
      <c r="V7" s="117" t="s">
        <v>202</v>
      </c>
      <c r="W7" s="122" t="s">
        <v>291</v>
      </c>
    </row>
    <row r="8" spans="1:23" ht="25.05" customHeight="1" x14ac:dyDescent="0.3">
      <c r="A8" s="64">
        <v>4</v>
      </c>
      <c r="B8" s="60" t="str">
        <f t="shared" si="2"/>
        <v>JH3201</v>
      </c>
      <c r="C8" s="119" t="str">
        <f t="shared" si="3"/>
        <v>Ranka</v>
      </c>
      <c r="D8" s="41" t="s">
        <v>298</v>
      </c>
      <c r="E8" s="65">
        <v>46042</v>
      </c>
      <c r="F8" s="38" t="s">
        <v>286</v>
      </c>
      <c r="G8" s="49" t="s">
        <v>287</v>
      </c>
      <c r="H8" s="49" t="s">
        <v>288</v>
      </c>
      <c r="I8" s="120" t="s">
        <v>261</v>
      </c>
      <c r="J8" s="120" t="s">
        <v>264</v>
      </c>
      <c r="K8" s="120" t="s">
        <v>268</v>
      </c>
      <c r="L8" s="11">
        <v>354002518</v>
      </c>
      <c r="M8" s="65" t="s">
        <v>269</v>
      </c>
      <c r="N8" s="124">
        <v>73000</v>
      </c>
      <c r="O8" s="124">
        <v>3900</v>
      </c>
      <c r="P8" s="121" t="s">
        <v>141</v>
      </c>
      <c r="Q8" s="80">
        <v>45978</v>
      </c>
      <c r="R8" s="124">
        <v>14900</v>
      </c>
      <c r="S8" s="124">
        <v>0</v>
      </c>
      <c r="T8" s="124">
        <v>0</v>
      </c>
      <c r="U8" s="125">
        <f t="shared" si="1"/>
        <v>14900</v>
      </c>
      <c r="V8" s="117" t="s">
        <v>201</v>
      </c>
      <c r="W8" s="122" t="s">
        <v>292</v>
      </c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/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/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/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ref="D12:D70" si="4">IF(J12&lt;&gt;"", $D$5, "")</f>
        <v/>
      </c>
      <c r="E12" s="65"/>
      <c r="F12" s="38" t="str">
        <f t="shared" ref="F12:F70" si="5">IF(J12&lt;&gt;"", $F$5, "")</f>
        <v/>
      </c>
      <c r="G12" s="49" t="str">
        <f t="shared" ref="G12:G70" si="6">IF(J12&lt;&gt;"", $G$5, "")</f>
        <v/>
      </c>
      <c r="H12" s="49" t="str">
        <f t="shared" ref="H12:H70" si="7">IF(J12&lt;&gt;"", $H$5, "")</f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L1" zoomScale="96" zoomScaleNormal="96" workbookViewId="0">
      <selection activeCell="BM5" sqref="BM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250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251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252</v>
      </c>
      <c r="C5" s="38" t="s">
        <v>253</v>
      </c>
      <c r="D5" s="38" t="s">
        <v>254</v>
      </c>
      <c r="E5" s="38" t="s">
        <v>255</v>
      </c>
      <c r="F5" s="38" t="s">
        <v>255</v>
      </c>
      <c r="G5" s="84" t="s">
        <v>256</v>
      </c>
      <c r="H5" s="38" t="s">
        <v>257</v>
      </c>
      <c r="I5" s="84">
        <v>48482</v>
      </c>
      <c r="J5" s="38" t="s">
        <v>258</v>
      </c>
      <c r="K5" s="84">
        <v>48482</v>
      </c>
      <c r="L5" s="84" t="s">
        <v>259</v>
      </c>
      <c r="M5" s="38" t="s">
        <v>260</v>
      </c>
      <c r="N5" s="84">
        <v>313670</v>
      </c>
      <c r="O5" s="84" t="s">
        <v>261</v>
      </c>
      <c r="P5" s="84">
        <v>432109</v>
      </c>
      <c r="Q5" s="38" t="s">
        <v>262</v>
      </c>
      <c r="R5" s="38" t="s">
        <v>263</v>
      </c>
      <c r="S5" s="84" t="s">
        <v>264</v>
      </c>
      <c r="T5" s="84" t="s">
        <v>264</v>
      </c>
      <c r="U5" s="84" t="s">
        <v>265</v>
      </c>
      <c r="V5" s="84" t="s">
        <v>266</v>
      </c>
      <c r="W5" s="84">
        <v>541</v>
      </c>
      <c r="X5" s="38" t="s">
        <v>267</v>
      </c>
      <c r="Y5" s="84">
        <v>354002518</v>
      </c>
      <c r="Z5" s="38" t="s">
        <v>268</v>
      </c>
      <c r="AA5" s="108" t="s">
        <v>269</v>
      </c>
      <c r="AB5" s="84">
        <v>73000</v>
      </c>
      <c r="AC5" s="108" t="s">
        <v>270</v>
      </c>
      <c r="AD5" s="84">
        <v>24</v>
      </c>
      <c r="AE5" s="84" t="s">
        <v>271</v>
      </c>
      <c r="AF5" s="84" t="s">
        <v>272</v>
      </c>
      <c r="AG5" s="108" t="s">
        <v>273</v>
      </c>
      <c r="AH5" s="84" t="s">
        <v>274</v>
      </c>
      <c r="AI5" s="108" t="s">
        <v>275</v>
      </c>
      <c r="AJ5" s="84">
        <v>3900</v>
      </c>
      <c r="AK5" s="84">
        <v>3900</v>
      </c>
      <c r="AL5" s="108" t="s">
        <v>276</v>
      </c>
      <c r="AM5" s="84">
        <v>49881.52</v>
      </c>
      <c r="AN5" s="112">
        <v>18618.48</v>
      </c>
      <c r="AO5" s="112">
        <v>68500</v>
      </c>
      <c r="AP5" s="112">
        <v>23118.48</v>
      </c>
      <c r="AQ5" s="112">
        <v>1582.52</v>
      </c>
      <c r="AR5" s="112">
        <v>24701</v>
      </c>
      <c r="AS5" s="112">
        <v>23118.48</v>
      </c>
      <c r="AT5" s="112">
        <v>1582.52</v>
      </c>
      <c r="AU5" s="112">
        <v>24701</v>
      </c>
      <c r="AV5" s="84">
        <v>25</v>
      </c>
      <c r="AW5" s="84"/>
      <c r="AX5" s="84"/>
      <c r="AY5" s="108"/>
      <c r="AZ5" s="84"/>
      <c r="BA5" s="84"/>
      <c r="BB5" s="84" t="s">
        <v>277</v>
      </c>
      <c r="BC5" s="84"/>
      <c r="BD5" s="108"/>
      <c r="BE5" s="84">
        <v>0</v>
      </c>
      <c r="BF5" s="38" t="s">
        <v>264</v>
      </c>
      <c r="BG5" s="84" t="s">
        <v>278</v>
      </c>
      <c r="BH5" s="114" t="s">
        <v>244</v>
      </c>
      <c r="BI5" s="38" t="s">
        <v>110</v>
      </c>
      <c r="BJ5" s="85">
        <v>46042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130">
        <v>23300</v>
      </c>
      <c r="BQ5" s="117" t="s">
        <v>208</v>
      </c>
      <c r="BR5" s="118" t="s">
        <v>293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130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2026-01-23T04:20:37Z</dcterms:modified>
</cp:coreProperties>
</file>