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513\"/>
    </mc:Choice>
  </mc:AlternateContent>
  <xr:revisionPtr revIDLastSave="0" documentId="13_ncr:1_{99A5B124-6B37-4EF6-B343-7279F657CD4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<sst xmlns="http://schemas.openxmlformats.org/spreadsheetml/2006/main" count="310" uniqueCount="274">
  <si>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</si>
  <si>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</si>
  <si>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</si>
  <si>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</si>
  <si>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</si>
  <si>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</si>
  <si>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</si>
  <si>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</si>
  <si>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</si>
  <si>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</si>
  <si>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</si>
  <si>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</si>
  <si>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</si>
  <si>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</si>
  <si>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</si>
  <si>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</si>
  <si>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</si>
  <si>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</si>
  <si>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</si>
  <si>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</si>
  <si>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</si>
  <si>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</si>
  <si>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</si>
  <si>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</si>
  <si>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</si>
  <si>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</si>
  <si>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</si>
  <si>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</si>
  <si>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</si>
  <si>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</si>
  <si>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</si>
  <si>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</si>
  <si>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</si>
  <si>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</si>
  <si>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</si>
  <si>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</si>
  <si>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</si>
  <si>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</si>
  <si>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</si>
  <si>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</si>
  <si>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</si>
  <si>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</si>
  <si>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</si>
  <si>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</si>
  <si>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</si>
  <si>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</si>
  <si>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</si>
  <si>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</si>
  <si>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</si>
  <si>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</si>
  <si>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</si>
  <si>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</si>
  <si>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</si>
  <si>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</si>
  <si>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</si>
  <si>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</si>
  <si>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</si>
  <si>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</si>
  <si>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</si>
  <si>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</si>
  <si>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</si>
  <si>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</si>
  <si>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</si>
  <si>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</si>
  <si>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</si>
  <si>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</si>
  <si>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</si>
  <si>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</si>
  <si>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</si>
  <si>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</si>
  <si>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</si>
  <si>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</si>
  <si>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</si>
  <si>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</si>
  <si>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</si>
  <si>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</si>
  <si>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</si>
  <si>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</si>
  <si>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</si>
  <si>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</si>
  <si>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</si>
  <si>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</si>
  <si>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</si>
  <si>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</si>
  <si>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</si>
  <si>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</si>
  <si>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</si>
  <si>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</si>
  <si>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</si>
  <si>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</si>
  <si>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</si>
  <si>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</si>
  <si>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</si>
  <si>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</si>
  <si>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</si>
  <si>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</si>
  <si>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</si>
  <si>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</si>
  <si>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</si>
  <si>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</si>
  <si>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</si>
  <si>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</si>
  <si>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</si>
  <si>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</si>
  <si>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</si>
  <si>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</si>
  <si>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</si>
  <si>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</si>
  <si>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</si>
  <si>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</si>
  <si>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</si>
  <si>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</si>
  <si>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</si>
  <si>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</si>
  <si>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</si>
  <si>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</si>
  <si>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</si>
  <si>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</si>
  <si>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</si>
  <si>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</si>
  <si>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</si>
  <si>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</si>
  <si>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</si>
  <si>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</si>
  <si>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</si>
  <si>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</si>
  <si>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</si>
  <si>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</si>
  <si>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</si>
  <si>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</si>
  <si>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</si>
  <si>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</si>
  <si>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</si>
  <si>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</si>
  <si>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</si>
  <si>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</si>
  <si>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</si>
  <si>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</si>
  <si>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</si>
  <si>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</si>
  <si>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</si>
  <si>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</si>
  <si>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</si>
  <si>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</si>
  <si>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</si>
  <si>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</si>
  <si>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</si>
  <si>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</si>
  <si>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</si>
  <si>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</si>
  <si>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</si>
  <si>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</si>
  <si>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</si>
  <si>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</si>
  <si>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</si>
  <si>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</si>
  <si>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</si>
  <si>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</si>
  <si>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</si>
  <si>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</si>
  <si>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</si>
  <si>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</si>
  <si>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</si>
  <si>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</si>
  <si>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</si>
  <si>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</si>
  <si>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</si>
  <si>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</si>
  <si>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</si>
  <si>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</si>
  <si>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</si>
  <si>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</si>
  <si>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</si>
  <si>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</si>
  <si>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</si>
  <si>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</si>
  <si>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</si>
  <si>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</si>
  <si>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</si>
  <si>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</si>
  <si>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</si>
  <si>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</si>
  <si>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</si>
  <si>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</si>
  <si>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</si>
  <si>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</si>
  <si>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</si>
  <si>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</si>
  <si>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</si>
  <si>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</si>
  <si>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</si>
  <si>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</si>
  <si>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</si>
  <si>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</si>
  <si>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</si>
  <si>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</si>
  <si>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</si>
  <si>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</si>
  <si>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</si>
  <si>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</si>
  <si>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</si>
  <si>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</si>
  <si>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</si>
  <si>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</si>
  <si>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</si>
  <si>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</si>
  <si>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</si>
  <si>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</si>
  <si>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</si>
  <si>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</si>
  <si>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</si>
  <si>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</si>
  <si>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</si>
  <si>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</si>
  <si>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</si>
  <si>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</si>
  <si>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</si>
  <si>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</si>
  <si>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</si>
  <si>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</si>
  <si>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</si>
  <si>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</si>
  <si>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</si>
  <si>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</si>
  <si>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</si>
  <si>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</si>
  <si>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</si>
  <si>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</si>
  <si>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</si>
  <si>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</si>
  <si>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</si>
  <si>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</si>
  <si>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</si>
  <si>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</si>
  <si>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</si>
  <si>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</si>
  <si>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</si>
  <si>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</si>
  <si>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</si>
  <si>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</si>
  <si>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</si>
  <si>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</si>
  <si>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</si>
  <si>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</si>
  <si>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:18-Jan-2026</t>
  </si>
  <si>
    <t>To Date :18-Jan-2026</t>
  </si>
  <si>
    <t>Reporting Time : 9:00 AM</t>
  </si>
  <si>
    <t>UP3449</t>
  </si>
  <si>
    <t>Phoolpur</t>
  </si>
  <si>
    <t>Atrauliya</t>
  </si>
  <si>
    <t>Ballia</t>
  </si>
  <si>
    <t>Uttar Pradesh</t>
  </si>
  <si>
    <t>Surendra Yadv</t>
  </si>
  <si>
    <t>FN-25-26-03513</t>
  </si>
  <si>
    <t>Senior Branch Manager</t>
  </si>
  <si>
    <t>Dual Staff</t>
  </si>
  <si>
    <t>Available - Not Updated (Specify in Key Register)</t>
  </si>
  <si>
    <t>G2 - 469274</t>
  </si>
  <si>
    <t>G1 - 469274</t>
  </si>
  <si>
    <t>Satyam Tiwari</t>
  </si>
  <si>
    <t>Sandeep Kunar Bharti</t>
  </si>
  <si>
    <t>Loan Officer</t>
  </si>
  <si>
    <t>SF0090931</t>
  </si>
  <si>
    <t>SF0088865</t>
  </si>
  <si>
    <t xml:space="preserve">Cash closing amount Rs. 40,400/- short found
Details : Branch team cash deposit on date - 06-Nov-25 (deposit slip available), but bank cashier credited to amount to another account but issue not resolved yet. (mail already escalted to HO). Also mail sent to BOB region office.
According to SBM Surendra Kumar Yadav - I have joined the branch on date 26-Nov-25, and not taken safelocker key due to cash clsoing amount already short also this is informed to ABH Rajneet Kumar by mail and whatsapp msg on date 12-Jan-26 , 15-Jan-26.   
</t>
  </si>
  <si>
    <t>Ranjeet Kumar/SF0071776</t>
  </si>
  <si>
    <t>Vipin Yadav/SF0071928</t>
  </si>
  <si>
    <t>No Action Taken</t>
  </si>
  <si>
    <t>Quick mortality</t>
  </si>
  <si>
    <t>Completed-Report Submitted</t>
  </si>
  <si>
    <t>According to SBM Surendra Kumar Yadav - I have joined the branch on date 26-Nov-25, and not taken safelocker key due to cash clsoing amount already short also this is informed to ABH Rajneet Kumar by mail and whatsapp msg on date 12-Jan-26 , 15-Jan-26.</t>
  </si>
  <si>
    <t>Suspended-Not Working</t>
  </si>
  <si>
    <t xml:space="preserve">Cash closing amount Rs. 40,400/- short found
Details : Branch team cash deposit on date - 06-Nov-25 (deposit slip available), but bank cashier credited to amount to another account but issue not resolved yet. (mail already escalted to HO). Also mail sent to BOB region office.
As per complaint - On date 20th-Jan-26, account team verified the cash closing amount through VC with the both key holder and found that the cash amount short found Rs. 27,314/-. after the verification Financial complaint registered of SBM Satish Patel (FN25-26-03520) and LO Sandip Kumar Bharti (FN25-26-03521) and SBM Surendra Kumar Yadav (FN25-26-03513).
After the complaint, branch team collected the amount and entry posted in FIMO, however cash is matched with FIMO
on date 20th -Jan-26.
According to SBM Surendra Kumar Yadav - I have joined the branch on date 26-Nov-25, and not taken safelocker key due to cash clsoing amount already short also this is informed to ABH Rajneet Kumar by mail and whatsapp msg on date 12-Jan-26 , 15-Jan-26.   
</t>
  </si>
  <si>
    <t>SF0082247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</si>
</sst>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N1" zoomScaleNormal="100" workbookViewId="0">
      <pane ySplit="4" topLeftCell="A5" activePane="bottomLeft" state="frozen"/>
      <selection pane="bottomLeft" activeCell="T5" sqref="T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UP3449</v>
      </c>
      <c r="D5" s="63" t="str">
        <f>IF('Physical Cash at Safe'!D28="Yes", 'Physical Cash at Safe'!B4, 'Borrower Wise Details'!C5)</f>
        <v>Phoolpur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Ballia</v>
      </c>
      <c r="G5" s="61">
        <v>46043</v>
      </c>
      <c r="H5" s="107" t="s">
        <v>268</v>
      </c>
      <c r="I5" s="61">
        <v>46044</v>
      </c>
      <c r="J5" s="74" t="str">
        <f>IF('Physical Cash at Safe'!D28="Yes",'Physical Cash at Safe'!E28,IF('Borrower Wise Details'!D5&lt;&gt;"",'Borrower Wise Details'!D5,""))</f>
        <v>FN-25-26-03513</v>
      </c>
      <c r="K5" s="81">
        <v>1</v>
      </c>
      <c r="L5" s="82">
        <v>27314</v>
      </c>
      <c r="M5" s="82">
        <v>27314</v>
      </c>
      <c r="N5" s="82" t="s">
        <v>243</v>
      </c>
      <c r="O5" s="82" t="s">
        <v>243</v>
      </c>
      <c r="P5" s="82" t="s">
        <v>265</v>
      </c>
      <c r="Q5" s="82" t="s">
        <v>266</v>
      </c>
      <c r="R5" s="75" t="str">
        <f>IF('Physical Cash at Safe'!$D$28="Yes", 'Physical Cash at Safe'!$A$28, IF('Borrower Wise Details'!F5&lt;&gt;"", 'Borrower Wise Details'!F5, ""))</f>
        <v>Surendra Yadv</v>
      </c>
      <c r="S5" s="74" t="str">
        <f>IF('Physical Cash at Safe'!$D$28="Yes", 'Physical Cash at Safe'!$C$28, IF('Borrower Wise Details'!H5&lt;&gt;"", 'Borrower Wise Details'!H5, ""))</f>
        <v>Senior Branch Manager</v>
      </c>
      <c r="T5" s="74" t="str">
        <f>IF('Physical Cash at Safe'!$D$28="Yes", 'Physical Cash at Safe'!$B$28, IF('Borrower Wise Details'!G5&lt;&gt;"", 'Borrower Wise Details'!G5, ""))</f>
        <v>SF0082247</v>
      </c>
      <c r="U5" s="77" t="s">
        <v>271</v>
      </c>
      <c r="V5" s="61">
        <v>46045</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269</v>
      </c>
      <c r="Z5" s="61">
        <v>46051</v>
      </c>
      <c r="AA5" s="61">
        <v>46053</v>
      </c>
      <c r="AB5" s="94">
        <v>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27314</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27314</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0</v>
      </c>
      <c r="AG5" s="61">
        <v>46071</v>
      </c>
      <c r="AH5" s="70" t="s">
        <v>270</v>
      </c>
    </row>
    <row r="6" spans="1:34" ht="30" customHeight="1" x14ac:dyDescent="0.3"/>
  </sheetData>
  <sheetProtection algorithmName="SHA-512" hashValue="Y8YBx2BFQAP6xdrbGlUqdShOrSfOFTEkOSA9NqHA8yAdDACRmhuMD8vem2n2WPY5gBA8Rm8uI1NXsfxs7uHz6A==" saltValue="v/D7cAKeyxrEcv24csk2i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P5" sqref="P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UP3449</v>
      </c>
      <c r="C5" s="50" t="str">
        <f>IF('Fraud Investigation Report'!D5="", "", 'Fraud Investigation Report'!D5)</f>
        <v>Phoolpur</v>
      </c>
      <c r="D5" s="68" t="str">
        <f>IF(OR('Fraud Investigation Report'!R5="", 'Fraud Investigation Report'!R5=0), "", 'Fraud Investigation Report'!R5)</f>
        <v>Surendra Yadv</v>
      </c>
      <c r="E5" s="68" t="str">
        <f>IF(OR('Fraud Investigation Report'!T5="", 'Fraud Investigation Report'!T5=0), "", 'Fraud Investigation Report'!T5)</f>
        <v>SF0082247</v>
      </c>
      <c r="F5" s="68" t="str">
        <f>IF(OR('Fraud Investigation Report'!S5="", 'Fraud Investigation Report'!S5=0), "", 'Fraud Investigation Report'!S5)</f>
        <v>Senior Branch Manager</v>
      </c>
      <c r="G5" s="50" t="str">
        <f>IF('Fraud Investigation Report'!J5="", "", 'Fraud Investigation Report'!J5)</f>
        <v>FN-25-26-03513</v>
      </c>
      <c r="H5" s="69">
        <f>IF(OR(ISNUMBER(SEARCH("Safe Locker Cash Siphoned Off",'Fraud Investigation Report'!W5)), ISNUMBER(SEARCH("Safe Locker Cash Siphoned Off",'Fraud Investigation Report'!X5))), 'Physical Cash at Safe'!$A$30, "")</f>
        <v>27314</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27314</v>
      </c>
      <c r="O5" s="69">
        <f>IF('Fraud Investigation Report'!AD5="", "", 'Fraud Investigation Report'!AD5)</f>
        <v>27314</v>
      </c>
      <c r="P5" s="126">
        <f>IF(AND(N5="", O5=""), "", IF(O5="", N5, N5 - IF(ISNUMBER(O5), O5, 0)))</f>
        <v>0</v>
      </c>
      <c r="Q5" s="49"/>
      <c r="R5" s="84" t="s">
        <v>267</v>
      </c>
    </row>
    <row r="6" spans="1:18" ht="30" customHeight="1" x14ac:dyDescent="0.3"/>
  </sheetData>
  <sheetProtection algorithmName="SHA-512" hashValue="YF+27JZPyslxU5JD8S5snUgRQTPVdFkmsluJVJhTech0W6rSMAB82GYMTYn+FWthUOieJE8isXlnQTqQi5RmKg==" saltValue="7luGOtdg3njBCP2jgZDOKw=="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B28" sqref="B28"/>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247</v>
      </c>
      <c r="B4" s="41" t="s">
        <v>248</v>
      </c>
      <c r="C4" s="41" t="s">
        <v>249</v>
      </c>
      <c r="D4" s="41" t="s">
        <v>249</v>
      </c>
      <c r="E4" s="41" t="s">
        <v>250</v>
      </c>
    </row>
    <row r="5" spans="1:5" ht="35.25" customHeight="1" x14ac:dyDescent="0.3">
      <c r="A5" s="17" t="s">
        <v>5</v>
      </c>
      <c r="B5" s="17" t="s">
        <v>99</v>
      </c>
      <c r="C5" s="17" t="s">
        <v>213</v>
      </c>
      <c r="D5" s="17" t="s">
        <v>100</v>
      </c>
      <c r="E5" s="17" t="s">
        <v>69</v>
      </c>
    </row>
    <row r="6" spans="1:5" ht="25.5" customHeight="1" x14ac:dyDescent="0.3">
      <c r="A6" s="42" t="s">
        <v>251</v>
      </c>
      <c r="B6" s="18">
        <v>46051</v>
      </c>
      <c r="C6" s="18">
        <v>46050</v>
      </c>
      <c r="D6" s="18">
        <v>46051</v>
      </c>
      <c r="E6" s="19">
        <v>0.39583333333333331</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88</v>
      </c>
      <c r="C11" s="23">
        <f>B11*A11</f>
        <v>44000</v>
      </c>
      <c r="D11" s="25">
        <v>8</v>
      </c>
      <c r="E11" s="23">
        <f t="shared" ref="E11:E17" si="0">D11*A11</f>
        <v>4000</v>
      </c>
    </row>
    <row r="12" spans="1:5" ht="14.4" x14ac:dyDescent="0.3">
      <c r="A12" s="24">
        <v>200</v>
      </c>
      <c r="B12" s="25">
        <v>11</v>
      </c>
      <c r="C12" s="23">
        <f>B12*A12</f>
        <v>2200</v>
      </c>
      <c r="D12" s="25">
        <v>9</v>
      </c>
      <c r="E12" s="23">
        <f t="shared" si="0"/>
        <v>1800</v>
      </c>
    </row>
    <row r="13" spans="1:5" ht="14.4" x14ac:dyDescent="0.3">
      <c r="A13" s="24">
        <v>100</v>
      </c>
      <c r="B13" s="25">
        <v>5</v>
      </c>
      <c r="C13" s="23">
        <f t="shared" ref="C13:C17" si="1">B13*A13</f>
        <v>500</v>
      </c>
      <c r="D13" s="25">
        <v>5</v>
      </c>
      <c r="E13" s="23">
        <f t="shared" si="0"/>
        <v>500</v>
      </c>
    </row>
    <row r="14" spans="1:5" ht="14.4" x14ac:dyDescent="0.3">
      <c r="A14" s="24">
        <v>50</v>
      </c>
      <c r="B14" s="25">
        <v>0</v>
      </c>
      <c r="C14" s="23">
        <f t="shared" si="1"/>
        <v>0</v>
      </c>
      <c r="D14" s="25">
        <v>0</v>
      </c>
      <c r="E14" s="23">
        <f t="shared" si="0"/>
        <v>0</v>
      </c>
    </row>
    <row r="15" spans="1:5" ht="14.4" x14ac:dyDescent="0.3">
      <c r="A15" s="24">
        <v>20</v>
      </c>
      <c r="B15" s="25">
        <v>1</v>
      </c>
      <c r="C15" s="23">
        <f>B15*A15</f>
        <v>20</v>
      </c>
      <c r="D15" s="25">
        <v>1</v>
      </c>
      <c r="E15" s="23">
        <f t="shared" si="0"/>
        <v>20</v>
      </c>
    </row>
    <row r="16" spans="1:5" ht="14.4" x14ac:dyDescent="0.3">
      <c r="A16" s="24">
        <v>10</v>
      </c>
      <c r="B16" s="25">
        <v>0</v>
      </c>
      <c r="C16" s="23">
        <f>B16*A16</f>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2</v>
      </c>
      <c r="C18" s="23">
        <f>B18</f>
        <v>2</v>
      </c>
      <c r="D18" s="27">
        <v>2</v>
      </c>
      <c r="E18" s="28">
        <f>D18</f>
        <v>2</v>
      </c>
    </row>
    <row r="19" spans="1:5" ht="14.4" x14ac:dyDescent="0.3">
      <c r="A19" s="29"/>
      <c r="B19" s="30" t="s">
        <v>76</v>
      </c>
      <c r="C19" s="31">
        <f>SUM(C10:C18)</f>
        <v>46722</v>
      </c>
      <c r="D19" s="30" t="s">
        <v>76</v>
      </c>
      <c r="E19" s="31">
        <f>SUM(E10:E18)</f>
        <v>6322</v>
      </c>
    </row>
    <row r="20" spans="1:5" ht="30" customHeight="1" x14ac:dyDescent="0.3">
      <c r="A20" s="160" t="s">
        <v>97</v>
      </c>
      <c r="B20" s="161"/>
      <c r="C20" s="32">
        <v>46722</v>
      </c>
      <c r="D20" s="33" t="s">
        <v>91</v>
      </c>
      <c r="E20" s="34">
        <v>0</v>
      </c>
    </row>
    <row r="21" spans="1:5" ht="30" customHeight="1" x14ac:dyDescent="0.3">
      <c r="A21" s="162" t="s">
        <v>88</v>
      </c>
      <c r="B21" s="163"/>
      <c r="C21" s="34">
        <v>0</v>
      </c>
      <c r="D21" s="33" t="s">
        <v>89</v>
      </c>
      <c r="E21" s="34">
        <v>40400</v>
      </c>
    </row>
    <row r="22" spans="1:5" ht="30" customHeight="1" x14ac:dyDescent="0.3">
      <c r="A22" s="162" t="s">
        <v>77</v>
      </c>
      <c r="B22" s="163"/>
      <c r="C22" s="34">
        <v>0</v>
      </c>
      <c r="D22" s="35" t="s">
        <v>78</v>
      </c>
      <c r="E22" s="34" t="s">
        <v>199</v>
      </c>
    </row>
    <row r="23" spans="1:5" ht="30" customHeight="1" x14ac:dyDescent="0.3">
      <c r="A23" s="162" t="s">
        <v>79</v>
      </c>
      <c r="B23" s="163"/>
      <c r="C23" s="52">
        <f>(C19+C21)-(E20+E21)-E19</f>
        <v>0</v>
      </c>
      <c r="D23" s="53" t="s">
        <v>212</v>
      </c>
      <c r="E23" s="34">
        <v>0</v>
      </c>
    </row>
    <row r="24" spans="1:5" ht="82.5" customHeight="1" x14ac:dyDescent="0.3">
      <c r="A24" s="33" t="s">
        <v>80</v>
      </c>
      <c r="B24" s="147" t="s">
        <v>272</v>
      </c>
      <c r="C24" s="147"/>
      <c r="D24" s="147"/>
      <c r="E24" s="147"/>
    </row>
    <row r="25" spans="1:5" ht="57.75" customHeight="1" x14ac:dyDescent="0.3">
      <c r="A25" s="36" t="s">
        <v>81</v>
      </c>
      <c r="B25" s="136" t="s">
        <v>264</v>
      </c>
      <c r="C25" s="136"/>
      <c r="D25" s="136"/>
      <c r="E25" s="136"/>
    </row>
    <row r="26" spans="1:5" ht="20.100000000000001" customHeight="1" x14ac:dyDescent="0.3">
      <c r="A26" s="141" t="s">
        <v>189</v>
      </c>
      <c r="B26" s="141"/>
      <c r="C26" s="141"/>
      <c r="D26" s="141"/>
      <c r="E26" s="141"/>
    </row>
    <row r="27" spans="1:5" ht="27.75" customHeight="1" x14ac:dyDescent="0.3">
      <c r="A27" s="72" t="s">
        <v>142</v>
      </c>
      <c r="B27" s="72" t="s">
        <v>143</v>
      </c>
      <c r="C27" s="72" t="s">
        <v>144</v>
      </c>
      <c r="D27" s="72" t="s">
        <v>185</v>
      </c>
      <c r="E27" s="72" t="s">
        <v>186</v>
      </c>
    </row>
    <row r="28" spans="1:5" ht="30" customHeight="1" x14ac:dyDescent="0.3">
      <c r="A28" s="41" t="s">
        <v>252</v>
      </c>
      <c r="B28" s="41" t="s">
        <v>273</v>
      </c>
      <c r="C28" s="43" t="s">
        <v>254</v>
      </c>
      <c r="D28" s="43" t="s">
        <v>241</v>
      </c>
      <c r="E28" s="79" t="s">
        <v>253</v>
      </c>
    </row>
    <row r="29" spans="1:5" ht="30" customHeight="1" x14ac:dyDescent="0.3">
      <c r="A29" s="72" t="s">
        <v>188</v>
      </c>
      <c r="B29" s="73" t="s">
        <v>187</v>
      </c>
      <c r="C29" s="72" t="s">
        <v>214</v>
      </c>
      <c r="D29" s="139" t="s">
        <v>215</v>
      </c>
      <c r="E29" s="140"/>
    </row>
    <row r="30" spans="1:5" ht="40.049999999999997" customHeight="1" x14ac:dyDescent="0.3">
      <c r="A30" s="128">
        <v>27314</v>
      </c>
      <c r="B30" s="128">
        <v>27314</v>
      </c>
      <c r="C30" s="129">
        <f>IF(AND(A30="",B30=""),"",A30-B30)</f>
        <v>0</v>
      </c>
      <c r="D30" s="142" t="s">
        <v>191</v>
      </c>
      <c r="E30" s="143"/>
    </row>
    <row r="31" spans="1:5" ht="15" customHeight="1" x14ac:dyDescent="0.3">
      <c r="A31" s="144"/>
      <c r="B31" s="145"/>
      <c r="C31" s="145"/>
      <c r="D31" s="145"/>
      <c r="E31" s="146"/>
    </row>
    <row r="32" spans="1:5" ht="24.75" customHeight="1" x14ac:dyDescent="0.3">
      <c r="A32" s="37" t="s">
        <v>216</v>
      </c>
      <c r="B32" s="38" t="s">
        <v>255</v>
      </c>
      <c r="C32" s="37" t="s">
        <v>82</v>
      </c>
      <c r="D32" s="137" t="s">
        <v>256</v>
      </c>
      <c r="E32" s="138"/>
    </row>
    <row r="33" spans="1:5" ht="18" customHeight="1" x14ac:dyDescent="0.3">
      <c r="A33" s="37" t="s">
        <v>83</v>
      </c>
      <c r="B33" s="106" t="s">
        <v>258</v>
      </c>
      <c r="C33" s="39" t="s">
        <v>84</v>
      </c>
      <c r="D33" s="131" t="s">
        <v>257</v>
      </c>
      <c r="E33" s="132"/>
    </row>
    <row r="34" spans="1:5" ht="27.6" x14ac:dyDescent="0.3">
      <c r="A34" s="39" t="s">
        <v>217</v>
      </c>
      <c r="B34" s="38" t="s">
        <v>259</v>
      </c>
      <c r="C34" s="39" t="s">
        <v>218</v>
      </c>
      <c r="D34" s="133" t="s">
        <v>260</v>
      </c>
      <c r="E34" s="134"/>
    </row>
    <row r="35" spans="1:5" ht="27.6" x14ac:dyDescent="0.3">
      <c r="A35" s="39" t="s">
        <v>219</v>
      </c>
      <c r="B35" s="38" t="s">
        <v>263</v>
      </c>
      <c r="C35" s="39" t="s">
        <v>221</v>
      </c>
      <c r="D35" s="133" t="s">
        <v>262</v>
      </c>
      <c r="E35" s="134"/>
    </row>
    <row r="36" spans="1:5" ht="25.5" customHeight="1" x14ac:dyDescent="0.3">
      <c r="A36" s="39" t="s">
        <v>220</v>
      </c>
      <c r="B36" s="38" t="s">
        <v>261</v>
      </c>
      <c r="C36" s="39" t="s">
        <v>222</v>
      </c>
      <c r="D36" s="135" t="s">
        <v>261</v>
      </c>
      <c r="E36" s="13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90" workbookViewId="0">
      <pane xSplit="10" ySplit="4" topLeftCell="W5" activePane="bottomRight" state="frozen"/>
      <selection pane="topRight" activeCell="K1" sqref="K1"/>
      <selection pane="bottomLeft" activeCell="A5" sqref="A5"/>
      <selection pane="bottomRight"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77734375" style="13" customWidth="1"/>
    <col min="6" max="6" width="20.44140625" style="13" customWidth="1"/>
    <col min="7" max="8" width="20.77734375" style="13" customWidth="1"/>
    <col min="9" max="9" width="14.77734375" style="13" customWidth="1"/>
    <col min="10" max="10" width="14.441406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
      </c>
      <c r="C5" s="119" t="str">
        <f>IF('Loan Outstanding Report'!$H$5="", "", 'Loan Outstanding Report'!$H$5)</f>
        <v/>
      </c>
      <c r="D5" s="41"/>
      <c r="E5" s="65"/>
      <c r="F5" s="38"/>
      <c r="G5" s="49"/>
      <c r="H5" s="49"/>
      <c r="I5" s="120"/>
      <c r="J5" s="120">
        <v>0</v>
      </c>
      <c r="K5" s="120"/>
      <c r="L5" s="11"/>
      <c r="M5" s="65"/>
      <c r="N5" s="124"/>
      <c r="O5" s="124"/>
      <c r="P5" s="121"/>
      <c r="Q5" s="80"/>
      <c r="R5" s="124"/>
      <c r="S5" s="124">
        <v>0</v>
      </c>
      <c r="T5" s="124">
        <v>0</v>
      </c>
      <c r="U5" s="125">
        <f t="shared" ref="U5" si="0">IF(AND(ISBLANK(R5),ISBLANK(S5),ISBLANK(T5)),"",R5-(S5+T5))</f>
        <v>0</v>
      </c>
      <c r="V5" s="117"/>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5" sqref="A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441406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21875" style="99" bestFit="1" customWidth="1"/>
    <col min="22" max="23" width="8.77734375" style="99" customWidth="1"/>
    <col min="24" max="24" width="26.21875" style="99" bestFit="1" customWidth="1"/>
    <col min="25" max="25" width="12.77734375" style="99" bestFit="1" customWidth="1"/>
    <col min="26" max="26" width="27.441406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777343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5546875" style="99" bestFit="1" customWidth="1"/>
    <col min="57" max="57" width="10.77734375" style="99" customWidth="1"/>
    <col min="58" max="58" width="15.441406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244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t="s">
        <v>110</v>
      </c>
      <c r="BJ5" s="85"/>
      <c r="BK5" s="84"/>
      <c r="BL5" s="38"/>
      <c r="BM5" s="115"/>
      <c r="BN5" s="116"/>
      <c r="BO5" s="84"/>
      <c r="BP5" s="84"/>
      <c r="BQ5" s="117"/>
      <c r="BR5" s="118"/>
    </row>
    <row r="6" spans="1:70" s="113" customFormat="1" ht="15" customHeight="1" x14ac:dyDescent="0.3">
      <c r="A6" s="84"/>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2026-02-18T08:51:21Z</dcterms:modified>
</cp:coreProperties>
</file>