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CLV Upload 10th Feb\FN25-26-03520_Not Upload\"/>
    </mc:Choice>
  </mc:AlternateContent>
  <xr:revisionPtr revIDLastSave="0" documentId="13_ncr:1_{1859C219-F622-435C-B8BD-5A38FAE3E62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<sst xmlns="http://schemas.openxmlformats.org/spreadsheetml/2006/main" count="342" uniqueCount="294">
  <si>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</si>
  <si>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</si>
  <si>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</si>
  <si>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</si>
  <si>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</si>
  <si>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</si>
  <si>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</si>
  <si>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</si>
  <si>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</si>
  <si>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</si>
  <si>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</si>
  <si>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</si>
  <si>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</si>
  <si>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</si>
  <si>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</si>
  <si>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</si>
  <si>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</si>
  <si>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</si>
  <si>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</si>
  <si>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</si>
  <si>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</si>
  <si>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</si>
  <si>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</si>
  <si>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</si>
  <si>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</si>
  <si>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</si>
  <si>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</si>
  <si>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</si>
  <si>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</si>
  <si>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</si>
  <si>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</si>
  <si>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</si>
  <si>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</si>
  <si>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</si>
  <si>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</si>
  <si>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</si>
  <si>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</si>
  <si>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</si>
  <si>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</si>
  <si>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</si>
  <si>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</si>
  <si>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</si>
  <si>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</si>
  <si>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</si>
  <si>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</si>
  <si>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</si>
  <si>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</si>
  <si>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</si>
  <si>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</si>
  <si>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</si>
  <si>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</si>
  <si>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</si>
  <si>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</si>
  <si>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</si>
  <si>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</si>
  <si>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</si>
  <si>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</si>
  <si>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</si>
  <si>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</si>
  <si>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</si>
  <si>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</si>
  <si>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</si>
  <si>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</si>
  <si>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</si>
  <si>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</si>
  <si>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</si>
  <si>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</si>
  <si>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</si>
  <si>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</si>
  <si>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</si>
  <si>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</si>
  <si>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</si>
  <si>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</si>
  <si>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</si>
  <si>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</si>
  <si>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</si>
  <si>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</si>
  <si>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</si>
  <si>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</si>
  <si>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</si>
  <si>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</si>
  <si>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</si>
  <si>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</si>
  <si>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</si>
  <si>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</si>
  <si>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</si>
  <si>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</si>
  <si>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</si>
  <si>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</si>
  <si>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</si>
  <si>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</si>
  <si>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</si>
  <si>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</si>
  <si>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</si>
  <si>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</si>
  <si>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</si>
  <si>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</si>
  <si>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</si>
  <si>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</si>
  <si>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</si>
  <si>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</si>
  <si>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</si>
  <si>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</si>
  <si>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</si>
  <si>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</si>
  <si>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</si>
  <si>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</si>
  <si>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</si>
  <si>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</si>
  <si>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</si>
  <si>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</si>
  <si>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</si>
  <si>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</si>
  <si>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</si>
  <si>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</si>
  <si>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</si>
  <si>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</si>
  <si>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</si>
  <si>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</si>
  <si>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</si>
  <si>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</si>
  <si>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</si>
  <si>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</si>
  <si>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</si>
  <si>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</si>
  <si>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</si>
  <si>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</si>
  <si>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</si>
  <si>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</si>
  <si>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</si>
  <si>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</si>
  <si>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</si>
  <si>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</si>
  <si>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</si>
  <si>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</si>
  <si>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</si>
  <si>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</si>
  <si>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</si>
  <si>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</si>
  <si>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</si>
  <si>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</si>
  <si>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</si>
  <si>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</si>
  <si>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</si>
  <si>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</si>
  <si>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</si>
  <si>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</si>
  <si>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</si>
  <si>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</si>
  <si>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</si>
  <si>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</si>
  <si>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</si>
  <si>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</si>
  <si>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</si>
  <si>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</si>
  <si>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</si>
  <si>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</si>
  <si>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</si>
  <si>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</si>
  <si>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</si>
  <si>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</si>
  <si>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</si>
  <si>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</si>
  <si>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</si>
  <si>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</si>
  <si>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</si>
  <si>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</si>
  <si>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</si>
  <si>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</si>
  <si>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</si>
  <si>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</si>
  <si>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</si>
  <si>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</si>
  <si>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</si>
  <si>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</si>
  <si>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</si>
  <si>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</si>
  <si>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</si>
  <si>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</si>
  <si>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</si>
  <si>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</si>
  <si>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</si>
  <si>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</si>
  <si>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</si>
  <si>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</si>
  <si>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</si>
  <si>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</si>
  <si>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</si>
  <si>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</si>
  <si>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</si>
  <si>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</si>
  <si>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</si>
  <si>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</si>
  <si>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</si>
  <si>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</si>
  <si>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</si>
  <si>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</si>
  <si>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</si>
  <si>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</si>
  <si>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</si>
  <si>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</si>
  <si>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</si>
  <si>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</si>
  <si>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</si>
  <si>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</si>
  <si>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</si>
  <si>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</si>
  <si>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</si>
  <si>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</si>
  <si>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</si>
  <si>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</si>
  <si>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</si>
  <si>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</si>
  <si>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</si>
  <si>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</si>
  <si>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</si>
  <si>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</si>
  <si>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</si>
  <si>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</si>
  <si>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</si>
  <si>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</si>
  <si>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</si>
  <si>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</si>
  <si>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</si>
  <si>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</si>
  <si>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</si>
  <si>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</si>
  <si>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</si>
  <si>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</si>
  <si>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</si>
  <si>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</si>
  <si>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</si>
  <si>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</si>
  <si>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</si>
  <si>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</si>
  <si>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</si>
  <si>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</si>
  <si>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</si>
  <si>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</si>
  <si>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</si>
  <si>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</si>
  <si>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</si>
  <si>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</si>
  <si>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</si>
  <si>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:18-Jan-2026</t>
  </si>
  <si>
    <t>To Date :18-Jan-2026</t>
  </si>
  <si>
    <t>Reporting Time : 9:00 AM</t>
  </si>
  <si>
    <t>UP3449</t>
  </si>
  <si>
    <t>Phoolpur</t>
  </si>
  <si>
    <t>Atrauliya</t>
  </si>
  <si>
    <t>Ballia</t>
  </si>
  <si>
    <t>Uttar Pradesh</t>
  </si>
  <si>
    <t xml:space="preserve">Satish Patel </t>
  </si>
  <si>
    <t>SF0070731</t>
  </si>
  <si>
    <t>Senior Branch Manager</t>
  </si>
  <si>
    <t>FN25-26-03520</t>
  </si>
  <si>
    <t>Dual Staff</t>
  </si>
  <si>
    <t>G1 - 469274</t>
  </si>
  <si>
    <t>Satyam Tiwari</t>
  </si>
  <si>
    <t>SF0088865</t>
  </si>
  <si>
    <t>Loan Officer</t>
  </si>
  <si>
    <t>Available - Not Updated (Specify in Key Register)</t>
  </si>
  <si>
    <t>G2 - 469274</t>
  </si>
  <si>
    <t>Sandeep Kunar Bharti</t>
  </si>
  <si>
    <t>SF0090931</t>
  </si>
  <si>
    <t xml:space="preserve">During the verification of cash closing amount by account team observed that, Rs.27314/- short found due to amount not collected from borrower but entry posted in FIMO and authantication done. </t>
  </si>
  <si>
    <t>No Action Taken</t>
  </si>
  <si>
    <t>Ranjeet Kumar/SF0071776</t>
  </si>
  <si>
    <t>Vipin Yadav/SF0071928</t>
  </si>
  <si>
    <t>Quick mortality</t>
  </si>
  <si>
    <t>Suspended-Not Working</t>
  </si>
  <si>
    <t>Completed-Report Submitted</t>
  </si>
  <si>
    <t>Cash closing amount Rs. 40,400/- short found
Details : Branch team cash deposit on date - 06-Nov-25 (deposit slip available), but bank cashier credited to amount to another account but issue not resolved yet. (mail already escalted to HO). Also mail sent to BOB region office.
As per complaint - On date 20th-Jan-26, account team verified the cash closing amount through VC with the both key holder and found that the cash amount short found Rs. 27,314/-. after the verification Financial complaint registered of SBM Satish Patel (FN25-26-03520) and Sandip Kumar Bharti (FN25-26-03521) and SBM Surendra Kumar Yadav (FN25-26-03513).
After the complaint branch team collected the amount and entry posted in FIMO, however cash is matched with FIMO
on date 20th -Jan-26.</t>
  </si>
  <si>
    <t>North</t>
  </si>
  <si>
    <t>Gothu</t>
  </si>
  <si>
    <t>Sandeep Kumar Bharati</t>
  </si>
  <si>
    <t>Gothu C1</t>
  </si>
  <si>
    <t>Gothu sAVITRI C1 G2</t>
  </si>
  <si>
    <t>Chetana Weekly</t>
  </si>
  <si>
    <t>Agriculture &amp; Farming</t>
  </si>
  <si>
    <t xml:space="preserve">REETA </t>
  </si>
  <si>
    <t>29-Aug-2023</t>
  </si>
  <si>
    <t>WED</t>
  </si>
  <si>
    <t>1</t>
  </si>
  <si>
    <t>2.42 Yrs</t>
  </si>
  <si>
    <t>29 Aug 2023</t>
  </si>
  <si>
    <t>&gt; 2 to 4 Years</t>
  </si>
  <si>
    <t>06-Sep-2023</t>
  </si>
  <si>
    <t>15-Nov-2024</t>
  </si>
  <si>
    <t>Open</t>
  </si>
  <si>
    <t/>
  </si>
  <si>
    <t>SSF4415057</t>
  </si>
  <si>
    <t>8957466141</t>
  </si>
  <si>
    <t>Aman Kumar Pathak/SF0075641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</si>
</sst>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I5" sqref="AI5"/>
    </sheetView>
  </sheetViews>
  <sheetFormatPr defaultColWidth="0" defaultRowHeight="14.5" zeroHeight="1" x14ac:dyDescent="0.35"/>
  <cols>
    <col min="1" max="1" width="7.6328125"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UP3449</v>
      </c>
      <c r="D5" s="63" t="str">
        <f>IF('Physical Cash at Safe'!D28="Yes", 'Physical Cash at Safe'!B4, 'Borrower Wise Details'!C5)</f>
        <v>Phoolpur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Ballia</v>
      </c>
      <c r="G5" s="61">
        <v>46043</v>
      </c>
      <c r="H5" s="107" t="s">
        <v>269</v>
      </c>
      <c r="I5" s="61">
        <v>46045</v>
      </c>
      <c r="J5" s="74" t="str">
        <f>IF('Physical Cash at Safe'!D28="Yes",'Physical Cash at Safe'!E28,IF('Borrower Wise Details'!D5&lt;&gt;"",'Borrower Wise Details'!D5,""))</f>
        <v>FN25-26-03520</v>
      </c>
      <c r="K5" s="81">
        <v>0</v>
      </c>
      <c r="L5" s="82">
        <v>27314</v>
      </c>
      <c r="M5" s="82">
        <v>27310</v>
      </c>
      <c r="N5" s="82" t="s">
        <v>243</v>
      </c>
      <c r="O5" s="82" t="s">
        <v>243</v>
      </c>
      <c r="P5" s="82" t="s">
        <v>267</v>
      </c>
      <c r="Q5" s="82" t="s">
        <v>268</v>
      </c>
      <c r="R5" s="75" t="str">
        <f>IF('Physical Cash at Safe'!$D$28="Yes", 'Physical Cash at Safe'!$A$28, IF('Borrower Wise Details'!F5&lt;&gt;"", 'Borrower Wise Details'!F5, ""))</f>
        <v xml:space="preserve">Satish Patel </v>
      </c>
      <c r="S5" s="74" t="str">
        <f>IF('Physical Cash at Safe'!$D$28="Yes", 'Physical Cash at Safe'!$C$28, IF('Borrower Wise Details'!H5&lt;&gt;"", 'Borrower Wise Details'!H5, ""))</f>
        <v>Senior Branch Manager</v>
      </c>
      <c r="T5" s="74" t="str">
        <f>IF('Physical Cash at Safe'!$D$28="Yes", 'Physical Cash at Safe'!$B$28, IF('Borrower Wise Details'!G5&lt;&gt;"", 'Borrower Wise Details'!G5, ""))</f>
        <v>SF0070731</v>
      </c>
      <c r="U5" s="77" t="s">
        <v>270</v>
      </c>
      <c r="V5" s="61">
        <v>46045</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271</v>
      </c>
      <c r="Z5" s="61">
        <v>46051</v>
      </c>
      <c r="AA5" s="61">
        <v>46053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27314</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27314</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0</v>
      </c>
      <c r="AG5" s="61">
        <v>46064</v>
      </c>
      <c r="AH5" s="70" t="s">
        <v>265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R5" sqref="R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UP3449</v>
      </c>
      <c r="C5" s="50" t="str">
        <f>IF('Fraud Investigation Report'!D5="", "", 'Fraud Investigation Report'!D5)</f>
        <v>Phoolpur</v>
      </c>
      <c r="D5" s="68" t="str">
        <f>IF(OR('Fraud Investigation Report'!R5="", 'Fraud Investigation Report'!R5=0), "", 'Fraud Investigation Report'!R5)</f>
        <v xml:space="preserve">Satish Patel </v>
      </c>
      <c r="E5" s="68" t="str">
        <f>IF(OR('Fraud Investigation Report'!T5="", 'Fraud Investigation Report'!T5=0), "", 'Fraud Investigation Report'!T5)</f>
        <v>SF0070731</v>
      </c>
      <c r="F5" s="68" t="str">
        <f>IF(OR('Fraud Investigation Report'!S5="", 'Fraud Investigation Report'!S5=0), "", 'Fraud Investigation Report'!S5)</f>
        <v>Senior Branch Manager</v>
      </c>
      <c r="G5" s="50" t="str">
        <f>IF('Fraud Investigation Report'!J5="", "", 'Fraud Investigation Report'!J5)</f>
        <v>FN25-26-03520</v>
      </c>
      <c r="H5" s="69">
        <f>IF(OR(ISNUMBER(SEARCH("Safe Locker Cash Siphoned Off",'Fraud Investigation Report'!W5)), ISNUMBER(SEARCH("Safe Locker Cash Siphoned Off",'Fraud Investigation Report'!X5))), 'Physical Cash at Safe'!$A$30, "")</f>
        <v>27314</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27314</v>
      </c>
      <c r="O5" s="69">
        <f>IF('Fraud Investigation Report'!AD5="", "", 'Fraud Investigation Report'!AD5)</f>
        <v>27314</v>
      </c>
      <c r="P5" s="126">
        <f>IF(AND(N5="", O5=""), "", IF(O5="", N5, N5 - IF(ISNUMBER(O5), O5, 0)))</f>
        <v>0</v>
      </c>
      <c r="Q5" s="49"/>
      <c r="R5" s="84" t="s">
        <v>266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3" activePane="bottomLeft" state="frozen"/>
      <selection pane="bottomLeft" activeCell="D35" sqref="D35:E35"/>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247</v>
      </c>
      <c r="B4" s="41" t="s">
        <v>248</v>
      </c>
      <c r="C4" s="41" t="s">
        <v>249</v>
      </c>
      <c r="D4" s="41" t="s">
        <v>249</v>
      </c>
      <c r="E4" s="41" t="s">
        <v>250</v>
      </c>
    </row>
    <row r="5" spans="1:5" ht="35.25" customHeight="1" x14ac:dyDescent="0.35">
      <c r="A5" s="17" t="s">
        <v>5</v>
      </c>
      <c r="B5" s="17" t="s">
        <v>99</v>
      </c>
      <c r="C5" s="17" t="s">
        <v>213</v>
      </c>
      <c r="D5" s="17" t="s">
        <v>100</v>
      </c>
      <c r="E5" s="17" t="s">
        <v>69</v>
      </c>
    </row>
    <row r="6" spans="1:5" ht="25.5" customHeight="1" x14ac:dyDescent="0.35">
      <c r="A6" s="42" t="s">
        <v>251</v>
      </c>
      <c r="B6" s="18">
        <v>46051</v>
      </c>
      <c r="C6" s="18">
        <v>46050</v>
      </c>
      <c r="D6" s="18">
        <v>46051</v>
      </c>
      <c r="E6" s="19">
        <v>0.39583333333333331</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88</v>
      </c>
      <c r="C11" s="23">
        <f>B11*A11</f>
        <v>44000</v>
      </c>
      <c r="D11" s="25">
        <v>8</v>
      </c>
      <c r="E11" s="23">
        <f t="shared" ref="E11:E17" si="0">D11*A11</f>
        <v>4000</v>
      </c>
    </row>
    <row r="12" spans="1:5" ht="14.5" x14ac:dyDescent="0.35">
      <c r="A12" s="24">
        <v>200</v>
      </c>
      <c r="B12" s="25">
        <v>11</v>
      </c>
      <c r="C12" s="23">
        <f>B12*A12</f>
        <v>2200</v>
      </c>
      <c r="D12" s="25">
        <v>9</v>
      </c>
      <c r="E12" s="23">
        <f t="shared" si="0"/>
        <v>1800</v>
      </c>
    </row>
    <row r="13" spans="1:5" ht="14.5" x14ac:dyDescent="0.35">
      <c r="A13" s="24">
        <v>100</v>
      </c>
      <c r="B13" s="25">
        <v>5</v>
      </c>
      <c r="C13" s="23">
        <f t="shared" ref="C13:C17" si="1">B13*A13</f>
        <v>500</v>
      </c>
      <c r="D13" s="25">
        <v>5</v>
      </c>
      <c r="E13" s="23">
        <f t="shared" si="0"/>
        <v>500</v>
      </c>
    </row>
    <row r="14" spans="1:5" ht="14.5" x14ac:dyDescent="0.35">
      <c r="A14" s="24">
        <v>50</v>
      </c>
      <c r="B14" s="25">
        <v>0</v>
      </c>
      <c r="C14" s="23">
        <f t="shared" si="1"/>
        <v>0</v>
      </c>
      <c r="D14" s="25">
        <v>0</v>
      </c>
      <c r="E14" s="23">
        <f t="shared" si="0"/>
        <v>0</v>
      </c>
    </row>
    <row r="15" spans="1:5" ht="14.5" x14ac:dyDescent="0.35">
      <c r="A15" s="24">
        <v>20</v>
      </c>
      <c r="B15" s="25">
        <v>1</v>
      </c>
      <c r="C15" s="23">
        <f>B15*A15</f>
        <v>20</v>
      </c>
      <c r="D15" s="25">
        <v>1</v>
      </c>
      <c r="E15" s="23">
        <f t="shared" si="0"/>
        <v>20</v>
      </c>
    </row>
    <row r="16" spans="1:5" ht="14.5" x14ac:dyDescent="0.35">
      <c r="A16" s="24">
        <v>10</v>
      </c>
      <c r="B16" s="25">
        <v>0</v>
      </c>
      <c r="C16" s="23">
        <f>B16*A16</f>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2</v>
      </c>
      <c r="C18" s="23">
        <f>B18</f>
        <v>2</v>
      </c>
      <c r="D18" s="27">
        <v>2</v>
      </c>
      <c r="E18" s="28">
        <f>D18</f>
        <v>2</v>
      </c>
    </row>
    <row r="19" spans="1:5" ht="14.5" x14ac:dyDescent="0.35">
      <c r="A19" s="29"/>
      <c r="B19" s="30" t="s">
        <v>76</v>
      </c>
      <c r="C19" s="31">
        <f>SUM(C10:C18)</f>
        <v>46722</v>
      </c>
      <c r="D19" s="30" t="s">
        <v>76</v>
      </c>
      <c r="E19" s="31">
        <f>SUM(E10:E18)</f>
        <v>6322</v>
      </c>
    </row>
    <row r="20" spans="1:5" ht="30" customHeight="1" x14ac:dyDescent="0.35">
      <c r="A20" s="144" t="s">
        <v>97</v>
      </c>
      <c r="B20" s="145"/>
      <c r="C20" s="32">
        <v>46722</v>
      </c>
      <c r="D20" s="33" t="s">
        <v>91</v>
      </c>
      <c r="E20" s="34">
        <v>0</v>
      </c>
    </row>
    <row r="21" spans="1:5" ht="30" customHeight="1" x14ac:dyDescent="0.35">
      <c r="A21" s="146" t="s">
        <v>88</v>
      </c>
      <c r="B21" s="147"/>
      <c r="C21" s="34"/>
      <c r="D21" s="33" t="s">
        <v>89</v>
      </c>
      <c r="E21" s="34">
        <v>40400</v>
      </c>
    </row>
    <row r="22" spans="1:5" ht="30" customHeight="1" x14ac:dyDescent="0.35">
      <c r="A22" s="146" t="s">
        <v>77</v>
      </c>
      <c r="B22" s="147"/>
      <c r="C22" s="34"/>
      <c r="D22" s="35" t="s">
        <v>78</v>
      </c>
      <c r="E22" s="34" t="s">
        <v>199</v>
      </c>
    </row>
    <row r="23" spans="1:5" ht="30" customHeight="1" x14ac:dyDescent="0.35">
      <c r="A23" s="146" t="s">
        <v>79</v>
      </c>
      <c r="B23" s="147"/>
      <c r="C23" s="52">
        <f>(C19+C21)-(E20+E21)-E19</f>
        <v>0</v>
      </c>
      <c r="D23" s="53" t="s">
        <v>212</v>
      </c>
      <c r="E23" s="34"/>
    </row>
    <row r="24" spans="1:5" ht="82.5" customHeight="1" x14ac:dyDescent="0.35">
      <c r="A24" s="33" t="s">
        <v>80</v>
      </c>
      <c r="B24" s="131" t="s">
        <v>272</v>
      </c>
      <c r="C24" s="131"/>
      <c r="D24" s="131"/>
      <c r="E24" s="131"/>
    </row>
    <row r="25" spans="1:5" ht="57.75" customHeight="1" x14ac:dyDescent="0.35">
      <c r="A25" s="36" t="s">
        <v>81</v>
      </c>
      <c r="B25" s="153" t="s">
        <v>265</v>
      </c>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t="s">
        <v>252</v>
      </c>
      <c r="B28" s="41" t="s">
        <v>253</v>
      </c>
      <c r="C28" s="43" t="s">
        <v>254</v>
      </c>
      <c r="D28" s="43" t="s">
        <v>241</v>
      </c>
      <c r="E28" s="79" t="s">
        <v>255</v>
      </c>
    </row>
    <row r="29" spans="1:5" ht="30" customHeight="1" x14ac:dyDescent="0.35">
      <c r="A29" s="72" t="s">
        <v>188</v>
      </c>
      <c r="B29" s="73" t="s">
        <v>187</v>
      </c>
      <c r="C29" s="72" t="s">
        <v>214</v>
      </c>
      <c r="D29" s="156" t="s">
        <v>215</v>
      </c>
      <c r="E29" s="157"/>
    </row>
    <row r="30" spans="1:5" ht="40" customHeight="1" x14ac:dyDescent="0.35">
      <c r="A30" s="128">
        <v>27314</v>
      </c>
      <c r="B30" s="128">
        <v>27314</v>
      </c>
      <c r="C30" s="129">
        <f>IF(AND(A30="",B30=""),"",A30-B30)</f>
        <v>0</v>
      </c>
      <c r="D30" s="159" t="s">
        <v>191</v>
      </c>
      <c r="E30" s="160"/>
    </row>
    <row r="31" spans="1:5" ht="15" customHeight="1" x14ac:dyDescent="0.35">
      <c r="A31" s="161"/>
      <c r="B31" s="162"/>
      <c r="C31" s="162"/>
      <c r="D31" s="162"/>
      <c r="E31" s="163"/>
    </row>
    <row r="32" spans="1:5" ht="24.75" customHeight="1" x14ac:dyDescent="0.35">
      <c r="A32" s="37" t="s">
        <v>216</v>
      </c>
      <c r="B32" s="38" t="s">
        <v>256</v>
      </c>
      <c r="C32" s="37" t="s">
        <v>82</v>
      </c>
      <c r="D32" s="154" t="s">
        <v>261</v>
      </c>
      <c r="E32" s="155"/>
    </row>
    <row r="33" spans="1:5" ht="18" customHeight="1" x14ac:dyDescent="0.35">
      <c r="A33" s="37" t="s">
        <v>83</v>
      </c>
      <c r="B33" s="106" t="s">
        <v>257</v>
      </c>
      <c r="C33" s="39" t="s">
        <v>84</v>
      </c>
      <c r="D33" s="148" t="s">
        <v>262</v>
      </c>
      <c r="E33" s="149"/>
    </row>
    <row r="34" spans="1:5" ht="26" x14ac:dyDescent="0.35">
      <c r="A34" s="39" t="s">
        <v>217</v>
      </c>
      <c r="B34" s="38" t="s">
        <v>258</v>
      </c>
      <c r="C34" s="39" t="s">
        <v>218</v>
      </c>
      <c r="D34" s="150" t="s">
        <v>263</v>
      </c>
      <c r="E34" s="151"/>
    </row>
    <row r="35" spans="1:5" ht="26" x14ac:dyDescent="0.35">
      <c r="A35" s="39" t="s">
        <v>219</v>
      </c>
      <c r="B35" s="38" t="s">
        <v>259</v>
      </c>
      <c r="C35" s="39" t="s">
        <v>221</v>
      </c>
      <c r="D35" s="150" t="s">
        <v>264</v>
      </c>
      <c r="E35" s="151"/>
    </row>
    <row r="36" spans="1:5" ht="25.5" customHeight="1" x14ac:dyDescent="0.35">
      <c r="A36" s="39" t="s">
        <v>220</v>
      </c>
      <c r="B36" s="38" t="s">
        <v>260</v>
      </c>
      <c r="C36" s="39" t="s">
        <v>222</v>
      </c>
      <c r="D36" s="152" t="s">
        <v>260</v>
      </c>
      <c r="E36" s="152"/>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90" workbookViewId="0">
      <pane xSplit="10" ySplit="4" topLeftCell="K5" activePane="bottomRight" state="frozen"/>
      <selection pane="topRight" activeCell="K1" sqref="K1"/>
      <selection pane="bottomLeft" activeCell="A5" sqref="A5"/>
      <selection pane="bottomRight" activeCell="I5" sqref="I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UP3449</v>
      </c>
      <c r="C5" s="119" t="str">
        <f>IF('Loan Outstanding Report'!$H$5="", "", 'Loan Outstanding Report'!$H$5)</f>
        <v>Phoolpur</v>
      </c>
      <c r="D5" s="41"/>
      <c r="E5" s="65"/>
      <c r="F5" s="38"/>
      <c r="G5" s="49"/>
      <c r="H5" s="49"/>
      <c r="I5" s="120"/>
      <c r="J5" s="120">
        <v>0</v>
      </c>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G1" zoomScale="80" zoomScaleNormal="80" workbookViewId="0">
      <selection activeCell="BG5" sqref="BG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244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54</v>
      </c>
      <c r="B5" s="38" t="s">
        <v>273</v>
      </c>
      <c r="C5" s="38" t="s">
        <v>251</v>
      </c>
      <c r="D5" s="38" t="s">
        <v>250</v>
      </c>
      <c r="E5" s="38" t="s">
        <v>249</v>
      </c>
      <c r="F5" s="38" t="s">
        <v>249</v>
      </c>
      <c r="G5" s="84" t="s">
        <v>247</v>
      </c>
      <c r="H5" s="38" t="s">
        <v>248</v>
      </c>
      <c r="I5" s="84">
        <v>211502</v>
      </c>
      <c r="J5" s="38" t="s">
        <v>274</v>
      </c>
      <c r="K5" s="84">
        <v>211502</v>
      </c>
      <c r="L5" s="84" t="s">
        <v>264</v>
      </c>
      <c r="M5" s="38" t="s">
        <v>275</v>
      </c>
      <c r="N5" s="84">
        <v>547249</v>
      </c>
      <c r="O5" s="84" t="s">
        <v>276</v>
      </c>
      <c r="P5" s="84">
        <v>919624</v>
      </c>
      <c r="Q5" s="38" t="s">
        <v>277</v>
      </c>
      <c r="R5" s="38" t="s">
        <v>278</v>
      </c>
      <c r="S5" s="84" t="s">
        <v>279</v>
      </c>
      <c r="T5" s="84">
        <v>352737915</v>
      </c>
      <c r="U5" s="84" t="s">
        <v>280</v>
      </c>
      <c r="V5" s="84" t="s">
        <v>281</v>
      </c>
      <c r="W5" s="84">
        <v>35000</v>
      </c>
      <c r="X5" s="38" t="s">
        <v>282</v>
      </c>
      <c r="Y5" s="84">
        <v>75</v>
      </c>
      <c r="Z5" s="38" t="s">
        <v>283</v>
      </c>
      <c r="AA5" s="108" t="s">
        <v>284</v>
      </c>
      <c r="AB5" s="84" t="s">
        <v>285</v>
      </c>
      <c r="AC5" s="108" t="s">
        <v>286</v>
      </c>
      <c r="AD5" s="84" t="s">
        <v>287</v>
      </c>
      <c r="AE5" s="84">
        <v>560</v>
      </c>
      <c r="AF5" s="84">
        <v>560</v>
      </c>
      <c r="AG5" s="108" t="s">
        <v>288</v>
      </c>
      <c r="AH5" s="84">
        <v>28733.49</v>
      </c>
      <c r="AI5" s="108">
        <v>6546.51</v>
      </c>
      <c r="AJ5" s="84">
        <v>35280</v>
      </c>
      <c r="AK5" s="84">
        <v>6266.51</v>
      </c>
      <c r="AL5" s="108">
        <v>190.49</v>
      </c>
      <c r="AM5" s="84">
        <v>6457</v>
      </c>
      <c r="AN5" s="112">
        <v>6266.51</v>
      </c>
      <c r="AO5" s="112">
        <v>190.49</v>
      </c>
      <c r="AP5" s="112">
        <v>6457</v>
      </c>
      <c r="AQ5" s="112">
        <v>126</v>
      </c>
      <c r="AR5" s="112"/>
      <c r="AS5" s="112"/>
      <c r="AT5" s="112"/>
      <c r="AU5" s="112"/>
      <c r="AV5" s="84"/>
      <c r="AW5" s="84" t="s">
        <v>289</v>
      </c>
      <c r="AX5" s="84" t="s">
        <v>290</v>
      </c>
      <c r="AY5" s="108"/>
      <c r="AZ5" s="84">
        <v>0</v>
      </c>
      <c r="BA5" s="84" t="s">
        <v>291</v>
      </c>
      <c r="BB5" s="84" t="s">
        <v>292</v>
      </c>
      <c r="BC5" s="84" t="s">
        <v>293</v>
      </c>
      <c r="BD5" s="108" t="s">
        <v>110</v>
      </c>
      <c r="BE5" s="84">
        <v>46058</v>
      </c>
      <c r="BF5" s="38"/>
      <c r="BG5" s="84" t="s">
        <v>115</v>
      </c>
      <c r="BH5" s="114" t="s">
        <v>130</v>
      </c>
      <c r="BI5" s="38" t="s">
        <v>200</v>
      </c>
      <c r="BJ5" s="85" t="s">
        <v>243</v>
      </c>
      <c r="BK5" s="84">
        <v>0</v>
      </c>
      <c r="BL5" s="38"/>
      <c r="BM5" s="115"/>
      <c r="BN5" s="116"/>
      <c r="BO5" s="84"/>
      <c r="BP5" s="84"/>
      <c r="BQ5" s="117"/>
      <c r="BR5" s="118"/>
    </row>
    <row r="6" spans="1:70" s="113" customFormat="1" ht="15" customHeight="1" x14ac:dyDescent="0.35">
      <c r="A6" s="84"/>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Shankar Prasad Yeru</cp:lastModifiedBy>
  <cp:lastPrinted>2025-05-06T06:37:39Z</cp:lastPrinted>
  <dcterms:created xsi:type="dcterms:W3CDTF">2023-04-07T11:05:50Z</dcterms:created>
  <dcterms:modified xsi:type="dcterms:W3CDTF">2026-02-11T08:58:18Z</dcterms:modified>
</cp:coreProperties>
</file>