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29\"/>
    </mc:Choice>
  </mc:AlternateContent>
  <xr:revisionPtr revIDLastSave="0" documentId="13_ncr:1_{C9505FFA-B02E-4EAC-8323-FB31EB4BEF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<sst xmlns="http://schemas.openxmlformats.org/spreadsheetml/2006/main" count="356" uniqueCount="303">
  <si>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</si>
  <si>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</si>
  <si>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</si>
  <si>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</si>
  <si>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</si>
  <si>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</si>
  <si>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</si>
  <si>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</si>
  <si>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</si>
  <si>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</si>
  <si>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</si>
  <si>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</si>
  <si>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</si>
  <si>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</si>
  <si>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</si>
  <si>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</si>
  <si>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</si>
  <si>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</si>
  <si>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</si>
  <si>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</si>
  <si>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</si>
  <si>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</si>
  <si>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</si>
  <si>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</si>
  <si>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</si>
  <si>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</si>
  <si>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</si>
  <si>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</si>
  <si>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</si>
  <si>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</si>
  <si>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</si>
  <si>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</si>
  <si>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</si>
  <si>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</si>
  <si>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</si>
  <si>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</si>
  <si>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</si>
  <si>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</si>
  <si>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</si>
  <si>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</si>
  <si>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</si>
  <si>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</si>
  <si>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</si>
  <si>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</si>
  <si>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</si>
  <si>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</si>
  <si>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</si>
  <si>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</si>
  <si>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</si>
  <si>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</si>
  <si>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</si>
  <si>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</si>
  <si>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</si>
  <si>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</si>
  <si>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</si>
  <si>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</si>
  <si>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</si>
  <si>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</si>
  <si>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</si>
  <si>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</si>
  <si>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</si>
  <si>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</si>
  <si>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</si>
  <si>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</si>
  <si>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</si>
  <si>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</si>
  <si>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</si>
  <si>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</si>
  <si>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</si>
  <si>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</si>
  <si>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</si>
  <si>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</si>
  <si>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</si>
  <si>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</si>
  <si>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</si>
  <si>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</si>
  <si>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</si>
  <si>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</si>
  <si>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</si>
  <si>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</si>
  <si>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</si>
  <si>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</si>
  <si>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</si>
  <si>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</si>
  <si>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</si>
  <si>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</si>
  <si>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</si>
  <si>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</si>
  <si>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</si>
  <si>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</si>
  <si>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Suman Saurabh/SF0093573</t>
  </si>
  <si>
    <t>Aditya Kumar/SF0092055</t>
  </si>
  <si>
    <t>Vidya Bhusan Dubey/SF0024851</t>
  </si>
  <si>
    <t>Alok Kumar Raju/SF0091403</t>
  </si>
  <si>
    <t xml:space="preserve">"1.Fraud has been identified by Css team on 08-01-2026 against LO Ajay kumar /SF0073985
2.Complain team raised complain on 13-01-2026 vide complain number CSS-153826 respectively.
3.At the time of Complain raised 1 borrower was affected of Rs.4100.
4.LO Ajay kumar last working day from the branch was ....?
5.After verification done by Audit team out of 1 borrowers physical verified 1 borrowers were affected of Rs.4100."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</si>
  <si>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</si>
  <si>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</si>
  <si>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</si>
  <si>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</si>
  <si>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</si>
  <si>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</si>
  <si>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</si>
  <si>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</si>
  <si>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</si>
  <si>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</si>
  <si>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</si>
  <si>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</si>
  <si>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</si>
  <si>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</si>
  <si>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</si>
  <si>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</si>
  <si>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</si>
  <si>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</si>
  <si>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</si>
  <si>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</si>
  <si>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</si>
  <si>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</si>
  <si>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</si>
  <si>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</si>
  <si>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</si>
  <si>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BH3963</t>
  </si>
  <si>
    <t>paroo-2</t>
  </si>
  <si>
    <t>Mehsi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</si>
  <si>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</si>
  <si>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</si>
  <si>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</si>
  <si>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</si>
  <si>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</si>
  <si>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</si>
  <si>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</si>
  <si>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</si>
  <si>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</si>
  <si>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</si>
  <si>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</si>
  <si>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</si>
  <si>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</si>
  <si>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</si>
  <si>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</si>
  <si>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</si>
  <si>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</si>
  <si>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</si>
  <si>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</si>
  <si>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</si>
  <si>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</si>
  <si>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</si>
  <si>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</si>
  <si>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</si>
  <si>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</si>
  <si>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</si>
  <si>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</si>
  <si>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</si>
  <si>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</si>
  <si>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</si>
  <si>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</si>
  <si>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</si>
  <si>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</si>
  <si>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</si>
  <si>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</si>
  <si>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</si>
  <si>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</si>
  <si>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</si>
  <si>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</si>
  <si>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</si>
  <si>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</si>
  <si>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</si>
  <si>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</si>
  <si>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</si>
  <si>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Gautam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</si>
  <si>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</si>
  <si>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Nitesh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</si>
  <si>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</si>
  <si>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Sf0092414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</si>
  <si>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</si>
  <si>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Sf0088924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</si>
  <si>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</si>
  <si>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</si>
  <si>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</si>
  <si>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</si>
  <si>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</si>
  <si>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</si>
  <si>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</si>
  <si>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</si>
  <si>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</si>
  <si>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</si>
  <si>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</si>
  <si>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</si>
  <si>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</si>
  <si>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</si>
  <si>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</si>
  <si>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</si>
  <si>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</si>
  <si>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</si>
  <si>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</si>
  <si>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</si>
  <si>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</si>
  <si>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</si>
  <si>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</si>
  <si>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</si>
  <si>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</si>
  <si>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</si>
  <si>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</si>
  <si>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Ajay Kumar</t>
  </si>
  <si>
    <t>SF0073985</t>
  </si>
  <si>
    <t>LO</t>
  </si>
  <si>
    <t>599908</t>
  </si>
  <si>
    <t>SID951374926425</t>
  </si>
  <si>
    <t>SAVITA DEVI</t>
  </si>
  <si>
    <t>01-Mar-2023</t>
  </si>
  <si>
    <t>Borrower paid her EMI Rs. 4100 (UPI) on dated 08-03-2025,but demand not entry by LO Ajay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</si>
  <si>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</si>
  <si>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</si>
  <si>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</si>
  <si>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</si>
  <si>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</si>
  <si>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</si>
  <si>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</si>
  <si>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</si>
  <si>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</si>
  <si>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</si>
  <si>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</si>
  <si>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</si>
  <si>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</si>
  <si>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</si>
  <si>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</si>
  <si>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</si>
  <si>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</si>
  <si>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</si>
  <si>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</si>
  <si>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</si>
  <si>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</si>
  <si>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</si>
  <si>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</si>
  <si>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</si>
  <si>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</si>
  <si>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</si>
  <si>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</si>
  <si>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</si>
  <si>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</si>
  <si>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</si>
  <si>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</si>
  <si>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</si>
  <si>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</si>
  <si>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</si>
  <si>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</si>
  <si>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</si>
  <si>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</si>
  <si>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</si>
  <si>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</si>
  <si>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</si>
  <si>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</si>
  <si>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</si>
  <si>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</si>
  <si>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</si>
  <si>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</si>
  <si>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</si>
  <si>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</si>
  <si>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</si>
  <si>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</si>
  <si>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</si>
  <si>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</si>
  <si>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</si>
  <si>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</si>
  <si>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</si>
  <si>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</si>
  <si>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</si>
  <si>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</si>
  <si>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</si>
  <si>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</si>
  <si>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</si>
  <si>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</si>
  <si>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</si>
  <si>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</si>
  <si>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</si>
  <si>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</si>
  <si>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</si>
  <si>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</si>
  <si>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</si>
  <si>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</si>
  <si>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</si>
  <si>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Bandi</t>
  </si>
  <si>
    <t>SF0102225</t>
  </si>
  <si>
    <t>Brijkishor Ray</t>
  </si>
  <si>
    <t>SUDAMA</t>
  </si>
  <si>
    <t>Chetana</t>
  </si>
  <si>
    <t>OBC</t>
  </si>
  <si>
    <t>HINDU</t>
  </si>
  <si>
    <t>Animal Feed And Fodder</t>
  </si>
  <si>
    <t>07</t>
  </si>
  <si>
    <t>3</t>
  </si>
  <si>
    <t>6.73 Yrs</t>
  </si>
  <si>
    <t>29 Aug 2020</t>
  </si>
  <si>
    <t>&gt; 6 to 10 Years</t>
  </si>
  <si>
    <t>07-Apr-2023</t>
  </si>
  <si>
    <t>10-Mar-2025</t>
  </si>
  <si>
    <t/>
  </si>
  <si>
    <t>Open</t>
  </si>
  <si>
    <t>30-Jun-2025</t>
  </si>
  <si>
    <t>6565665653</t>
  </si>
  <si>
    <t>Satyendra Kumar sibgh/SF0075615</t>
  </si>
  <si>
    <t>borrower</t>
  </si>
  <si>
    <t>FN25-26-03529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</si>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</sst>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rgb="FF000000"/>
      <name val="Aptos"/>
      <charset val="134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7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2" fontId="21" fillId="0" borderId="11" xfId="0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1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BH3963</v>
      </c>
      <c r="D5" s="112" t="str">
        <f>IF('Physical Cash at Safe'!D28="Yes",'Physical Cash at Safe'!A4,'Borrower Wise Details'!C5)</f>
        <v>paroo-2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46029</v>
      </c>
      <c r="H5" s="114" t="s">
        <v>89</v>
      </c>
      <c r="I5" s="113">
        <v>46035</v>
      </c>
      <c r="J5" s="116" t="str">
        <f>IF('Physical Cash at Safe'!D28="Yes",'Physical Cash at Safe'!E28,IF('Borrower Wise Details'!D5&lt;&gt;"",'Borrower Wise Details'!D5,""))</f>
        <v>FN25-26-03529</v>
      </c>
      <c r="K5" s="117">
        <v>1</v>
      </c>
      <c r="L5" s="118">
        <v>4100</v>
      </c>
      <c r="M5" s="118">
        <v>0</v>
      </c>
      <c r="N5" s="119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Ajay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SF0073985</v>
      </c>
      <c r="U5" s="123" t="s">
        <v>301</v>
      </c>
      <c r="V5" s="113"/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302</v>
      </c>
      <c r="Z5" s="113">
        <v>46038</v>
      </c>
      <c r="AA5" s="113">
        <v>46038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4100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4100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46071</v>
      </c>
      <c r="AH5" s="127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J5" sqref="J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3" t="s">
        <v>96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40" t="str">
        <f>IF('Fraud Investigation Report'!C5="","",'Fraud Investigation Report'!C5)</f>
        <v>BH3963</v>
      </c>
      <c r="C5" s="97" t="str">
        <f>IF('Fraud Investigation Report'!D5="","",'Fraud Investigation Report'!D5)</f>
        <v>paroo-2</v>
      </c>
      <c r="D5" s="98" t="str">
        <f>IF(OR('Fraud Investigation Report'!R5="",'Fraud Investigation Report'!R5=0),"",'Fraud Investigation Report'!R5)</f>
        <v>Ajay Kumar</v>
      </c>
      <c r="E5" s="98" t="str">
        <f>IF(OR('Fraud Investigation Report'!T5="",'Fraud Investigation Report'!T5=0),"",'Fraud Investigation Report'!T5)</f>
        <v>SF0073985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FN25-26-03529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4100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4100</v>
      </c>
      <c r="O5" s="99">
        <f>IF('Fraud Investigation Report'!AD5="","",'Fraud Investigation Report'!AD5)</f>
        <v>0</v>
      </c>
      <c r="P5" s="102">
        <f>IF(AND(N5="",O5=""),"",IF(O5="",N5,N5-IF(ISNUMBER(O5),O5,0)))</f>
        <v>4100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1" activePane="bottomLeft" state="frozen"/>
      <selection pane="bottomLeft" activeCell="D34" sqref="D34:E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4" t="s">
        <v>52</v>
      </c>
      <c r="B1" s="135"/>
      <c r="C1" s="135"/>
      <c r="D1" s="135"/>
      <c r="E1" s="136"/>
    </row>
    <row r="2" spans="1:5" ht="18">
      <c r="A2" s="54"/>
      <c r="B2" s="137" t="s">
        <v>53</v>
      </c>
      <c r="C2" s="137"/>
      <c r="D2" s="137"/>
      <c r="E2" s="55"/>
    </row>
    <row r="3" spans="1:5" ht="14.4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2" t="s">
        <v>121</v>
      </c>
      <c r="C4" s="42" t="s">
        <v>122</v>
      </c>
      <c r="D4" s="42" t="s">
        <v>122</v>
      </c>
      <c r="E4" s="42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46045</v>
      </c>
      <c r="C6" s="60">
        <v>46044</v>
      </c>
      <c r="D6" s="60">
        <v>46045</v>
      </c>
      <c r="E6" s="61">
        <v>0.32638888888888901</v>
      </c>
    </row>
    <row r="7" spans="1:5" ht="15.6">
      <c r="A7" s="138" t="s">
        <v>130</v>
      </c>
      <c r="B7" s="139"/>
      <c r="C7" s="139"/>
      <c r="D7" s="139"/>
      <c r="E7" s="139"/>
    </row>
    <row r="8" spans="1:5" ht="15" customHeight="1">
      <c r="A8" s="165" t="s">
        <v>131</v>
      </c>
      <c r="B8" s="140" t="s">
        <v>132</v>
      </c>
      <c r="C8" s="141"/>
      <c r="D8" s="142" t="s">
        <v>133</v>
      </c>
      <c r="E8" s="143"/>
    </row>
    <row r="9" spans="1:5" ht="14.4">
      <c r="A9" s="166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10</v>
      </c>
      <c r="C11" s="66">
        <f>B11*A11</f>
        <v>5000</v>
      </c>
      <c r="D11" s="68">
        <v>10</v>
      </c>
      <c r="E11" s="66">
        <f t="shared" ref="E11:E17" si="0">D11*A11</f>
        <v>5000</v>
      </c>
    </row>
    <row r="12" spans="1:5" ht="14.4">
      <c r="A12" s="67">
        <v>200</v>
      </c>
      <c r="B12" s="68">
        <v>10</v>
      </c>
      <c r="C12" s="66">
        <f>B12*A12</f>
        <v>2000</v>
      </c>
      <c r="D12" s="68">
        <v>10</v>
      </c>
      <c r="E12" s="66">
        <f t="shared" si="0"/>
        <v>2000</v>
      </c>
    </row>
    <row r="13" spans="1:5" ht="14.4">
      <c r="A13" s="67">
        <v>100</v>
      </c>
      <c r="B13" s="68">
        <v>15</v>
      </c>
      <c r="C13" s="66">
        <f t="shared" ref="C13:C17" si="1">B13*A13</f>
        <v>1500</v>
      </c>
      <c r="D13" s="68">
        <v>15</v>
      </c>
      <c r="E13" s="66">
        <f t="shared" si="0"/>
        <v>1500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136</v>
      </c>
      <c r="B18" s="70">
        <v>3</v>
      </c>
      <c r="C18" s="66">
        <f>B18</f>
        <v>3</v>
      </c>
      <c r="D18" s="70">
        <v>3</v>
      </c>
      <c r="E18" s="71">
        <f>D18</f>
        <v>3</v>
      </c>
    </row>
    <row r="19" spans="1:5" ht="14.4">
      <c r="A19" s="72"/>
      <c r="B19" s="73" t="s">
        <v>137</v>
      </c>
      <c r="C19" s="74">
        <f>SUM(C10:C18)</f>
        <v>8503</v>
      </c>
      <c r="D19" s="73" t="s">
        <v>137</v>
      </c>
      <c r="E19" s="74">
        <f>SUM(E10:E18)</f>
        <v>8503</v>
      </c>
    </row>
    <row r="20" spans="1:5" ht="30" customHeight="1">
      <c r="A20" s="144" t="s">
        <v>138</v>
      </c>
      <c r="B20" s="145"/>
      <c r="C20" s="75">
        <v>8503</v>
      </c>
      <c r="D20" s="76" t="s">
        <v>139</v>
      </c>
      <c r="E20" s="77">
        <v>0</v>
      </c>
    </row>
    <row r="21" spans="1:5" ht="30" customHeight="1">
      <c r="A21" s="146" t="s">
        <v>140</v>
      </c>
      <c r="B21" s="147"/>
      <c r="C21" s="77">
        <v>0</v>
      </c>
      <c r="D21" s="76" t="s">
        <v>141</v>
      </c>
      <c r="E21" s="77">
        <v>0</v>
      </c>
    </row>
    <row r="22" spans="1:5" ht="30" customHeight="1">
      <c r="A22" s="146" t="s">
        <v>142</v>
      </c>
      <c r="B22" s="147"/>
      <c r="C22" s="77">
        <v>0</v>
      </c>
      <c r="D22" s="78" t="s">
        <v>143</v>
      </c>
      <c r="E22" s="77"/>
    </row>
    <row r="23" spans="1:5" ht="30" customHeight="1">
      <c r="A23" s="146" t="s">
        <v>144</v>
      </c>
      <c r="B23" s="147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48"/>
      <c r="C24" s="148"/>
      <c r="D24" s="148"/>
      <c r="E24" s="148"/>
    </row>
    <row r="25" spans="1:5" ht="57.75" customHeight="1">
      <c r="A25" s="81" t="s">
        <v>147</v>
      </c>
      <c r="B25" s="149"/>
      <c r="C25" s="149"/>
      <c r="D25" s="149"/>
      <c r="E25" s="149"/>
    </row>
    <row r="26" spans="1:5" ht="20.100000000000001" customHeight="1">
      <c r="A26" s="150" t="s">
        <v>148</v>
      </c>
      <c r="B26" s="150"/>
      <c r="C26" s="150"/>
      <c r="D26" s="150"/>
      <c r="E26" s="150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51" t="s">
        <v>157</v>
      </c>
      <c r="E29" s="152"/>
    </row>
    <row r="30" spans="1:5" ht="40.049999999999997" customHeight="1">
      <c r="A30" s="86"/>
      <c r="B30" s="86"/>
      <c r="C30" s="87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8" t="s">
        <v>158</v>
      </c>
      <c r="B32" s="14" t="s">
        <v>159</v>
      </c>
      <c r="C32" s="88" t="s">
        <v>160</v>
      </c>
      <c r="D32" s="158" t="s">
        <v>161</v>
      </c>
      <c r="E32" s="159"/>
    </row>
    <row r="33" spans="1:5" ht="18" customHeight="1">
      <c r="A33" s="88" t="s">
        <v>162</v>
      </c>
      <c r="B33" s="14" t="s">
        <v>163</v>
      </c>
      <c r="C33" s="89" t="s">
        <v>164</v>
      </c>
      <c r="D33" s="160" t="s">
        <v>165</v>
      </c>
      <c r="E33" s="161"/>
    </row>
    <row r="34" spans="1:5" ht="27.6">
      <c r="A34" s="89" t="s">
        <v>166</v>
      </c>
      <c r="B34" s="14" t="s">
        <v>167</v>
      </c>
      <c r="C34" s="89" t="s">
        <v>168</v>
      </c>
      <c r="D34" s="162" t="s">
        <v>169</v>
      </c>
      <c r="E34" s="163"/>
    </row>
    <row r="35" spans="1:5" ht="27.6">
      <c r="A35" s="89" t="s">
        <v>170</v>
      </c>
      <c r="B35" s="14" t="s">
        <v>171</v>
      </c>
      <c r="C35" s="89" t="s">
        <v>172</v>
      </c>
      <c r="D35" s="162" t="s">
        <v>173</v>
      </c>
      <c r="E35" s="163"/>
    </row>
    <row r="36" spans="1:5" ht="25.5" customHeight="1">
      <c r="A36" s="89" t="s">
        <v>174</v>
      </c>
      <c r="B36" s="14" t="s">
        <v>175</v>
      </c>
      <c r="C36" s="89" t="s">
        <v>176</v>
      </c>
      <c r="D36" s="164" t="s">
        <v>177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D5" sqref="D5"/>
    </sheetView>
  </sheetViews>
  <sheetFormatPr defaultColWidth="0" defaultRowHeight="13.8" zeroHeight="1"/>
  <cols>
    <col min="1" max="1" width="5.109375" style="31" customWidth="1"/>
    <col min="2" max="2" width="6.6640625" style="31" customWidth="1"/>
    <col min="3" max="3" width="7.21875" style="31" customWidth="1"/>
    <col min="4" max="4" width="8.88671875" style="31" customWidth="1"/>
    <col min="5" max="5" width="7.77734375" style="31" customWidth="1"/>
    <col min="6" max="6" width="9.21875" style="31" customWidth="1"/>
    <col min="7" max="7" width="17" style="31" customWidth="1"/>
    <col min="8" max="8" width="13.44140625" style="31" customWidth="1"/>
    <col min="9" max="9" width="7.5546875" style="31" customWidth="1"/>
    <col min="10" max="10" width="14.88671875" style="31" customWidth="1"/>
    <col min="11" max="11" width="21.44140625" style="31" customWidth="1"/>
    <col min="12" max="12" width="17.21875" style="31" customWidth="1"/>
    <col min="13" max="13" width="10.109375" style="32" customWidth="1"/>
    <col min="14" max="14" width="8.77734375" style="31" bestFit="1" customWidth="1"/>
    <col min="15" max="15" width="9" style="31" customWidth="1"/>
    <col min="16" max="16" width="27.109375" style="31" customWidth="1"/>
    <col min="17" max="17" width="16.5546875" style="31" customWidth="1"/>
    <col min="18" max="18" width="9" style="31" customWidth="1"/>
    <col min="19" max="19" width="11" style="31" customWidth="1"/>
    <col min="20" max="20" width="14.21875" style="31" customWidth="1"/>
    <col min="21" max="21" width="9.109375" style="31" customWidth="1"/>
    <col min="22" max="22" width="12.3320312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BH3963</v>
      </c>
      <c r="C5" s="41" t="str">
        <f>IF('Loan Outstanding Report'!$H$5="","",'Loan Outstanding Report'!$H$5)</f>
        <v>paroo-2</v>
      </c>
      <c r="D5" s="42" t="s">
        <v>300</v>
      </c>
      <c r="E5" s="43">
        <v>46038</v>
      </c>
      <c r="F5" s="13" t="s">
        <v>201</v>
      </c>
      <c r="G5" s="44" t="s">
        <v>202</v>
      </c>
      <c r="H5" s="44" t="s">
        <v>203</v>
      </c>
      <c r="I5" s="13" t="s">
        <v>204</v>
      </c>
      <c r="J5" s="13" t="s">
        <v>205</v>
      </c>
      <c r="K5" s="13" t="s">
        <v>206</v>
      </c>
      <c r="L5" s="13">
        <v>350790139</v>
      </c>
      <c r="M5" s="13" t="s">
        <v>207</v>
      </c>
      <c r="N5" s="15">
        <v>65959</v>
      </c>
      <c r="O5" s="15">
        <v>3550</v>
      </c>
      <c r="P5" s="46" t="s">
        <v>9</v>
      </c>
      <c r="Q5" s="50">
        <v>45389</v>
      </c>
      <c r="R5" s="49">
        <v>4100</v>
      </c>
      <c r="S5" s="49">
        <v>0</v>
      </c>
      <c r="T5" s="49">
        <v>0</v>
      </c>
      <c r="U5" s="51">
        <f t="shared" ref="U5" si="0">IF(AND(ISBLANK(R5),ISBLANK(S5),ISBLANK(T5)),"",R5-(S5+T5))</f>
        <v>4100</v>
      </c>
      <c r="V5" s="28" t="s">
        <v>24</v>
      </c>
      <c r="W5" s="29" t="s">
        <v>208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7"/>
      <c r="J6" s="47"/>
      <c r="K6" s="47"/>
      <c r="L6" s="48"/>
      <c r="M6" s="43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7"/>
      <c r="J7" s="47"/>
      <c r="K7" s="47"/>
      <c r="L7" s="48"/>
      <c r="M7" s="43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7"/>
      <c r="J8" s="47"/>
      <c r="K8" s="47"/>
      <c r="L8" s="48"/>
      <c r="M8" s="43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3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3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3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/>
      <selection pane="bottomLeft"/>
      <selection pane="bottomRight" activeCell="BH5" sqref="BH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0.33203125" style="2" customWidth="1"/>
    <col min="18" max="18" width="11.5546875" style="2" customWidth="1"/>
    <col min="19" max="20" width="14.5546875" style="2" customWidth="1"/>
    <col min="21" max="21" width="4.77734375" style="2" customWidth="1"/>
    <col min="22" max="22" width="6.77734375" style="2" customWidth="1"/>
    <col min="23" max="23" width="7.6640625" style="2" customWidth="1"/>
    <col min="24" max="24" width="18.218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212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212</v>
      </c>
    </row>
    <row r="4" spans="1:70" ht="96.6">
      <c r="A4" s="11" t="s">
        <v>213</v>
      </c>
      <c r="B4" s="11" t="s">
        <v>214</v>
      </c>
      <c r="C4" s="11" t="s">
        <v>124</v>
      </c>
      <c r="D4" s="11" t="s">
        <v>119</v>
      </c>
      <c r="E4" s="11" t="s">
        <v>118</v>
      </c>
      <c r="F4" s="11" t="s">
        <v>215</v>
      </c>
      <c r="G4" s="11" t="s">
        <v>115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187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20" t="s">
        <v>266</v>
      </c>
      <c r="BH4" s="21" t="s">
        <v>267</v>
      </c>
      <c r="BI4" s="21" t="s">
        <v>268</v>
      </c>
      <c r="BJ4" s="21" t="s">
        <v>269</v>
      </c>
      <c r="BK4" s="21" t="s">
        <v>270</v>
      </c>
      <c r="BL4" s="22" t="s">
        <v>271</v>
      </c>
      <c r="BM4" s="21" t="s">
        <v>272</v>
      </c>
      <c r="BN4" s="21" t="s">
        <v>273</v>
      </c>
      <c r="BO4" s="21" t="s">
        <v>274</v>
      </c>
      <c r="BP4" s="21" t="s">
        <v>275</v>
      </c>
      <c r="BQ4" s="21" t="s">
        <v>276</v>
      </c>
      <c r="BR4" s="21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120</v>
      </c>
      <c r="H5" s="13" t="s">
        <v>121</v>
      </c>
      <c r="I5" s="13">
        <v>20675</v>
      </c>
      <c r="J5" s="13" t="s">
        <v>279</v>
      </c>
      <c r="K5" s="13">
        <v>20675</v>
      </c>
      <c r="L5" s="13" t="s">
        <v>280</v>
      </c>
      <c r="M5" s="13" t="s">
        <v>281</v>
      </c>
      <c r="N5" s="13">
        <v>29659</v>
      </c>
      <c r="O5" s="13" t="s">
        <v>204</v>
      </c>
      <c r="P5" s="13">
        <v>46179</v>
      </c>
      <c r="Q5" s="13" t="s">
        <v>282</v>
      </c>
      <c r="R5" s="13" t="s">
        <v>283</v>
      </c>
      <c r="S5" s="13" t="s">
        <v>205</v>
      </c>
      <c r="T5" s="13" t="s">
        <v>205</v>
      </c>
      <c r="U5" s="13" t="s">
        <v>284</v>
      </c>
      <c r="V5" s="13" t="s">
        <v>285</v>
      </c>
      <c r="W5" s="13">
        <v>541</v>
      </c>
      <c r="X5" s="13" t="s">
        <v>286</v>
      </c>
      <c r="Y5" s="13">
        <v>350790139</v>
      </c>
      <c r="Z5" s="13" t="s">
        <v>206</v>
      </c>
      <c r="AA5" s="13" t="s">
        <v>207</v>
      </c>
      <c r="AB5" s="15">
        <v>65959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3322</v>
      </c>
      <c r="AK5" s="15">
        <v>3550</v>
      </c>
      <c r="AL5" s="13" t="s">
        <v>293</v>
      </c>
      <c r="AM5" s="15">
        <v>62475.8</v>
      </c>
      <c r="AN5" s="15">
        <v>18946.2</v>
      </c>
      <c r="AO5" s="15">
        <v>81422</v>
      </c>
      <c r="AP5" s="15">
        <v>3483.2</v>
      </c>
      <c r="AQ5" s="15">
        <v>66.8</v>
      </c>
      <c r="AR5" s="15">
        <v>3550</v>
      </c>
      <c r="AS5" s="15">
        <v>3483.2</v>
      </c>
      <c r="AT5" s="15">
        <v>66.8</v>
      </c>
      <c r="AU5" s="15">
        <v>3550</v>
      </c>
      <c r="AV5" s="13">
        <v>34</v>
      </c>
      <c r="AW5" s="13" t="s">
        <v>294</v>
      </c>
      <c r="AX5" s="13" t="s">
        <v>294</v>
      </c>
      <c r="AY5" s="13" t="s">
        <v>294</v>
      </c>
      <c r="AZ5" s="13" t="s">
        <v>294</v>
      </c>
      <c r="BA5" s="13" t="s">
        <v>294</v>
      </c>
      <c r="BB5" s="13" t="s">
        <v>295</v>
      </c>
      <c r="BC5" s="13" t="s">
        <v>294</v>
      </c>
      <c r="BD5" s="13" t="s">
        <v>296</v>
      </c>
      <c r="BE5" s="15">
        <v>65959</v>
      </c>
      <c r="BF5" s="13" t="s">
        <v>205</v>
      </c>
      <c r="BG5" s="13" t="s">
        <v>297</v>
      </c>
      <c r="BH5" s="23" t="s">
        <v>298</v>
      </c>
      <c r="BI5" s="14" t="s">
        <v>10</v>
      </c>
      <c r="BJ5" s="24">
        <v>46038</v>
      </c>
      <c r="BK5" s="12"/>
      <c r="BL5" s="14" t="s">
        <v>12</v>
      </c>
      <c r="BM5" s="26" t="s">
        <v>299</v>
      </c>
      <c r="BN5" s="27" t="s">
        <v>15</v>
      </c>
      <c r="BO5" s="12" t="s">
        <v>16</v>
      </c>
      <c r="BP5" s="12">
        <v>4100</v>
      </c>
      <c r="BQ5" s="28" t="s">
        <v>24</v>
      </c>
      <c r="BR5" s="29" t="s">
        <v>208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2026-02-18T07:11:14Z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