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55\"/>
    </mc:Choice>
  </mc:AlternateContent>
  <xr:revisionPtr revIDLastSave="0" documentId="13_ncr:1_{EEEDF743-905A-4F71-B30A-315AB5CDA73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<sst xmlns="http://schemas.openxmlformats.org/spreadsheetml/2006/main" count="366" uniqueCount="298">
  <si>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</si>
  <si>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</si>
  <si>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</si>
  <si>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</si>
  <si>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</si>
  <si>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</si>
  <si>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</si>
  <si>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</si>
  <si>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</si>
  <si>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</si>
  <si>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</si>
  <si>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</si>
  <si>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</si>
  <si>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</si>
  <si>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</si>
  <si>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</si>
  <si>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</si>
  <si>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</si>
  <si>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</si>
  <si>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</si>
  <si>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</si>
  <si>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</si>
  <si>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</si>
  <si>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</si>
  <si>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</si>
  <si>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</si>
  <si>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</si>
  <si>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</si>
  <si>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</si>
  <si>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</si>
  <si>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</si>
  <si>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</si>
  <si>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</si>
  <si>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</si>
  <si>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</si>
  <si>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</si>
  <si>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</si>
  <si>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</si>
  <si>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</si>
  <si>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</si>
  <si>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</si>
  <si>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</si>
  <si>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</si>
  <si>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</si>
  <si>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</si>
  <si>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</si>
  <si>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</si>
  <si>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</si>
  <si>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</si>
  <si>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</si>
  <si>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</si>
  <si>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</si>
  <si>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</si>
  <si>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</si>
  <si>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</si>
  <si>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</si>
  <si>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</si>
  <si>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</si>
  <si>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</si>
  <si>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</si>
  <si>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</si>
  <si>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</si>
  <si>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</si>
  <si>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</si>
  <si>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</si>
  <si>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</si>
  <si>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</si>
  <si>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</si>
  <si>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</si>
  <si>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</si>
  <si>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</si>
  <si>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</si>
  <si>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</si>
  <si>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</si>
  <si>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</si>
  <si>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</si>
  <si>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</si>
  <si>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</si>
  <si>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</si>
  <si>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</si>
  <si>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</si>
  <si>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</si>
  <si>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</si>
  <si>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</si>
  <si>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</si>
  <si>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</si>
  <si>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</si>
  <si>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</si>
  <si>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</si>
  <si>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</si>
  <si>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</si>
  <si>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</si>
  <si>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</si>
  <si>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</si>
  <si>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</si>
  <si>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</si>
  <si>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</si>
  <si>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</si>
  <si>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</si>
  <si>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</si>
  <si>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</si>
  <si>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</si>
  <si>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</si>
  <si>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</si>
  <si>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</si>
  <si>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</si>
  <si>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</si>
  <si>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</si>
  <si>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</si>
  <si>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</si>
  <si>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</si>
  <si>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</si>
  <si>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</si>
  <si>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</si>
  <si>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</si>
  <si>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</si>
  <si>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</si>
  <si>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</si>
  <si>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</si>
  <si>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</si>
  <si>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</si>
  <si>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</si>
  <si>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</si>
  <si>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</si>
  <si>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</si>
  <si>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</si>
  <si>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</si>
  <si>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</si>
  <si>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</si>
  <si>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</si>
  <si>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</si>
  <si>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</si>
  <si>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</si>
  <si>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</si>
  <si>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</si>
  <si>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</si>
  <si>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</si>
  <si>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</si>
  <si>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</si>
  <si>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</si>
  <si>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</si>
  <si>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</si>
  <si>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</si>
  <si>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</si>
  <si>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</si>
  <si>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</si>
  <si>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</si>
  <si>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</si>
  <si>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</si>
  <si>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</si>
  <si>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</si>
  <si>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</si>
  <si>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</si>
  <si>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</si>
  <si>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</si>
  <si>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</si>
  <si>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</si>
  <si>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</si>
  <si>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</si>
  <si>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</si>
  <si>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</si>
  <si>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</si>
  <si>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</si>
  <si>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</si>
  <si>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</si>
  <si>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</si>
  <si>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</si>
  <si>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</si>
  <si>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</si>
  <si>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</si>
  <si>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</si>
  <si>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</si>
  <si>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</si>
  <si>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</si>
  <si>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</si>
  <si>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</si>
  <si>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</si>
  <si>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</si>
  <si>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</si>
  <si>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</si>
  <si>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</si>
  <si>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</si>
  <si>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</si>
  <si>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</si>
  <si>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</si>
  <si>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</si>
  <si>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</si>
  <si>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</si>
  <si>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</si>
  <si>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</si>
  <si>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</si>
  <si>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</si>
  <si>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</si>
  <si>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</si>
  <si>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</si>
  <si>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</si>
  <si>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</si>
  <si>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</si>
  <si>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</si>
  <si>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</si>
  <si>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</si>
  <si>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</si>
  <si>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</si>
  <si>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</si>
  <si>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</si>
  <si>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</si>
  <si>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</si>
  <si>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</si>
  <si>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</si>
  <si>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</si>
  <si>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</si>
  <si>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</si>
  <si>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</si>
  <si>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</si>
  <si>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</si>
  <si>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</si>
  <si>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</si>
  <si>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</si>
  <si>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</si>
  <si>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</si>
  <si>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</si>
  <si>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</si>
  <si>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</si>
  <si>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</si>
  <si>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</si>
  <si>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</si>
  <si>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</si>
  <si>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</si>
  <si>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</si>
  <si>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</si>
  <si>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</si>
  <si>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</si>
  <si>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</si>
  <si>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</si>
  <si>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</si>
  <si>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</si>
  <si>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</si>
  <si>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</si>
  <si>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</si>
  <si>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</si>
  <si>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</si>
  <si>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</si>
  <si>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</si>
  <si>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</si>
  <si>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</si>
  <si>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</si>
  <si>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</si>
  <si>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Ambikapur</t>
  </si>
  <si>
    <t>Kunkuri</t>
  </si>
  <si>
    <t>CH2745</t>
  </si>
  <si>
    <t>Tapkara</t>
  </si>
  <si>
    <t>SF0093742</t>
  </si>
  <si>
    <t>Tafaz Ullah</t>
  </si>
  <si>
    <t>599260</t>
  </si>
  <si>
    <t>HINA2</t>
  </si>
  <si>
    <t>Chetana</t>
  </si>
  <si>
    <t>SID951375589636</t>
  </si>
  <si>
    <t>OBC</t>
  </si>
  <si>
    <t>HINDU</t>
  </si>
  <si>
    <t>Agriculture &amp; Farming</t>
  </si>
  <si>
    <t>SAVITRI NAYAK</t>
  </si>
  <si>
    <t>29-Mar-2024</t>
  </si>
  <si>
    <t>Tue</t>
  </si>
  <si>
    <t>3</t>
  </si>
  <si>
    <t>5.86 Yrs</t>
  </si>
  <si>
    <t>19 Jan 2020</t>
  </si>
  <si>
    <t>&gt; 4 to 6 Years</t>
  </si>
  <si>
    <t>07-May-2024</t>
  </si>
  <si>
    <t>21-Jan-2026</t>
  </si>
  <si>
    <t>Praveen kumar kaiwart/SF0074281</t>
  </si>
  <si>
    <t>To Date : Loan Outstanding Report Detailed as on 23-Jan-2026</t>
  </si>
  <si>
    <t xml:space="preserve">Reporting Time :Report generation date &amp; time: Friday, January 23, 2026 8:09 AM </t>
  </si>
  <si>
    <t>Loan Officer</t>
  </si>
  <si>
    <t>CSS</t>
  </si>
  <si>
    <t>Suresh kumar Pradhan/SF0005800</t>
  </si>
  <si>
    <t>Dikesh kumar sahu/SF0003150</t>
  </si>
  <si>
    <t>Deependra Shrivastava/SF0002115</t>
  </si>
  <si>
    <t>G2</t>
  </si>
  <si>
    <t>G1</t>
  </si>
  <si>
    <t>Dual Staff</t>
  </si>
  <si>
    <t>Available &amp; Updated</t>
  </si>
  <si>
    <t>Pokhraj Sahu</t>
  </si>
  <si>
    <t>SF0094570</t>
  </si>
  <si>
    <t>Branch Manager</t>
  </si>
  <si>
    <t>Vikas Anchal</t>
  </si>
  <si>
    <t>Branch Quality Manager</t>
  </si>
  <si>
    <t>SF0053183</t>
  </si>
  <si>
    <t>Dharamendra kumar</t>
  </si>
  <si>
    <t>SF0061082</t>
  </si>
  <si>
    <t xml:space="preserve">As per Loan card, LO Dharamendra kumar/SF0061082 collected 3 EMI amount of Rs. 11,520/- on dated 01-04-2025, 06-05-2025 &amp; 01-07-2025, But not accounted in FIMO. </t>
  </si>
  <si>
    <t xml:space="preserve">As per Loan card, LO Dharamendra kumar/SF0061082 collected 1 EMI amount of Rs. 3840/- on dated 01-04-2025, But not accounted in FIMO. </t>
  </si>
  <si>
    <t xml:space="preserve">As per Loan card, LO Dharamendra kumar/SF0061082 collected 1 EMI amount of Rs. 3840/- on dated  06-05-2025, But not accounted in FIMO. </t>
  </si>
  <si>
    <t xml:space="preserve">As per Loan card, LO Dharamendra kumar/SF0061082 collected 1 EMI amount of Rs. 3840/- on dated 01-07-2025, But not accounted in FIMO. </t>
  </si>
  <si>
    <t>As per the CSS complaint, the FRM team verified the field and observed that Loan Officer Dharamendra kumar/SF0061082 had embezzle 1 Borrower’s Loan Installments,  disbursed amount re-collected &amp; total of Rs. 11,520/- and out of that Rs. 0/- accounted in FIMO and now Rs. 11,520/- is pending for recovery from alleged employee.</t>
  </si>
  <si>
    <t>Resigned-Exited</t>
  </si>
  <si>
    <t>FN25-26-03555</t>
  </si>
  <si>
    <t>Completed-Report Submitted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</si>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</sst>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CH2745</v>
      </c>
      <c r="D5" s="63" t="str">
        <f>IF('Physical Cash at Safe'!D28="Yes", 'Physical Cash at Safe'!B4, 'Borrower Wise Details'!C5)</f>
        <v>Kunkuri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Ambikapur</v>
      </c>
      <c r="G5" s="61">
        <v>46044</v>
      </c>
      <c r="H5" s="107" t="s">
        <v>273</v>
      </c>
      <c r="I5" s="61">
        <v>46044</v>
      </c>
      <c r="J5" s="74" t="str">
        <f>IF('Physical Cash at Safe'!D28="Yes",'Physical Cash at Safe'!E28,IF('Borrower Wise Details'!D5&lt;&gt;"",'Borrower Wise Details'!D5,""))</f>
        <v>FN25-26-03555</v>
      </c>
      <c r="K5" s="81">
        <v>1</v>
      </c>
      <c r="L5" s="82">
        <v>11520</v>
      </c>
      <c r="M5" s="82"/>
      <c r="N5" s="82" t="s">
        <v>275</v>
      </c>
      <c r="O5" s="82" t="s">
        <v>274</v>
      </c>
      <c r="P5" s="82" t="s">
        <v>244</v>
      </c>
      <c r="Q5" s="82" t="s">
        <v>276</v>
      </c>
      <c r="R5" s="75" t="str">
        <f>IF('Physical Cash at Safe'!$D$28="Yes", 'Physical Cash at Safe'!$A$28, IF('Borrower Wise Details'!F5&lt;&gt;"", 'Borrower Wise Details'!F5, ""))</f>
        <v>Dharamendra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SF0061082</v>
      </c>
      <c r="U5" s="77" t="s">
        <v>294</v>
      </c>
      <c r="V5" s="61">
        <v>45922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296</v>
      </c>
      <c r="Z5" s="61">
        <v>46044</v>
      </c>
      <c r="AA5" s="61">
        <v>46045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11520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11520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46058</v>
      </c>
      <c r="AH5" s="70" t="s">
        <v>293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CH2745</v>
      </c>
      <c r="C5" s="50" t="str">
        <f>IF('Fraud Investigation Report'!D5="", "", 'Fraud Investigation Report'!D5)</f>
        <v>Kunkuri</v>
      </c>
      <c r="D5" s="68" t="str">
        <f>IF(OR('Fraud Investigation Report'!R5="", 'Fraud Investigation Report'!R5=0), "", 'Fraud Investigation Report'!R5)</f>
        <v>Dharamendra kumar</v>
      </c>
      <c r="E5" s="68" t="str">
        <f>IF(OR('Fraud Investigation Report'!T5="", 'Fraud Investigation Report'!T5=0), "", 'Fraud Investigation Report'!T5)</f>
        <v>SF0061082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FN25-26-03555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11520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11520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11520</v>
      </c>
      <c r="Q5" s="49"/>
      <c r="R5" s="84" t="s">
        <v>297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1" sqref="C1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248</v>
      </c>
      <c r="C4" s="41" t="s">
        <v>248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246</v>
      </c>
      <c r="B6" s="18">
        <v>46044</v>
      </c>
      <c r="C6" s="18">
        <v>46043</v>
      </c>
      <c r="D6" s="18">
        <v>46044</v>
      </c>
      <c r="E6" s="19">
        <v>0.2986111111111111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28</v>
      </c>
      <c r="C11" s="23">
        <f>B11*A11</f>
        <v>14000</v>
      </c>
      <c r="D11" s="25">
        <v>28</v>
      </c>
      <c r="E11" s="23">
        <f t="shared" ref="E11:E17" si="0">D11*A11</f>
        <v>14000</v>
      </c>
    </row>
    <row r="12" spans="1:5" ht="14.4" x14ac:dyDescent="0.3">
      <c r="A12" s="24">
        <v>200</v>
      </c>
      <c r="B12" s="25">
        <v>18</v>
      </c>
      <c r="C12" s="23">
        <f>B12*A12</f>
        <v>3600</v>
      </c>
      <c r="D12" s="25">
        <v>18</v>
      </c>
      <c r="E12" s="23">
        <f t="shared" si="0"/>
        <v>3600</v>
      </c>
    </row>
    <row r="13" spans="1:5" ht="14.4" x14ac:dyDescent="0.3">
      <c r="A13" s="24">
        <v>100</v>
      </c>
      <c r="B13" s="25">
        <v>125</v>
      </c>
      <c r="C13" s="23">
        <f t="shared" ref="C13:C17" si="1">B13*A13</f>
        <v>12500</v>
      </c>
      <c r="D13" s="25">
        <v>125</v>
      </c>
      <c r="E13" s="23">
        <f t="shared" si="0"/>
        <v>12500</v>
      </c>
    </row>
    <row r="14" spans="1:5" ht="14.4" x14ac:dyDescent="0.3">
      <c r="A14" s="24">
        <v>50</v>
      </c>
      <c r="B14" s="25">
        <v>42</v>
      </c>
      <c r="C14" s="23">
        <f t="shared" si="1"/>
        <v>2100</v>
      </c>
      <c r="D14" s="25">
        <v>42</v>
      </c>
      <c r="E14" s="23">
        <f t="shared" si="0"/>
        <v>2100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32227</v>
      </c>
      <c r="D19" s="30" t="s">
        <v>76</v>
      </c>
      <c r="E19" s="31">
        <f>SUM(E10:E18)</f>
        <v>32227</v>
      </c>
    </row>
    <row r="20" spans="1:5" ht="30" customHeight="1" x14ac:dyDescent="0.3">
      <c r="A20" s="160" t="s">
        <v>97</v>
      </c>
      <c r="B20" s="161"/>
      <c r="C20" s="32">
        <v>32227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39" t="s">
        <v>216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 t="s">
        <v>279</v>
      </c>
      <c r="C32" s="37" t="s">
        <v>82</v>
      </c>
      <c r="D32" s="137" t="s">
        <v>280</v>
      </c>
      <c r="E32" s="138"/>
    </row>
    <row r="33" spans="1:5" ht="18" customHeight="1" x14ac:dyDescent="0.3">
      <c r="A33" s="37" t="s">
        <v>83</v>
      </c>
      <c r="B33" s="106" t="s">
        <v>277</v>
      </c>
      <c r="C33" s="39" t="s">
        <v>84</v>
      </c>
      <c r="D33" s="131" t="s">
        <v>278</v>
      </c>
      <c r="E33" s="132"/>
    </row>
    <row r="34" spans="1:5" ht="27.6" x14ac:dyDescent="0.3">
      <c r="A34" s="39" t="s">
        <v>218</v>
      </c>
      <c r="B34" s="38" t="s">
        <v>281</v>
      </c>
      <c r="C34" s="39" t="s">
        <v>219</v>
      </c>
      <c r="D34" s="133" t="s">
        <v>284</v>
      </c>
      <c r="E34" s="134"/>
    </row>
    <row r="35" spans="1:5" ht="27.6" x14ac:dyDescent="0.3">
      <c r="A35" s="39" t="s">
        <v>220</v>
      </c>
      <c r="B35" s="38" t="s">
        <v>282</v>
      </c>
      <c r="C35" s="39" t="s">
        <v>222</v>
      </c>
      <c r="D35" s="133" t="s">
        <v>286</v>
      </c>
      <c r="E35" s="134"/>
    </row>
    <row r="36" spans="1:5" ht="25.5" customHeight="1" x14ac:dyDescent="0.3">
      <c r="A36" s="39" t="s">
        <v>221</v>
      </c>
      <c r="B36" s="38" t="s">
        <v>283</v>
      </c>
      <c r="C36" s="39" t="s">
        <v>223</v>
      </c>
      <c r="D36" s="135" t="s">
        <v>285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V7" sqref="V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85.4414062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CH2745</v>
      </c>
      <c r="C5" s="119" t="str">
        <f>IF('Loan Outstanding Report'!$H$5="", "", 'Loan Outstanding Report'!$H$5)</f>
        <v>Kunkuri</v>
      </c>
      <c r="D5" s="41" t="s">
        <v>295</v>
      </c>
      <c r="E5" s="65">
        <v>46044</v>
      </c>
      <c r="F5" s="38" t="s">
        <v>287</v>
      </c>
      <c r="G5" s="49" t="s">
        <v>288</v>
      </c>
      <c r="H5" s="49" t="s">
        <v>272</v>
      </c>
      <c r="I5" s="120" t="s">
        <v>253</v>
      </c>
      <c r="J5" s="120" t="s">
        <v>256</v>
      </c>
      <c r="K5" s="120" t="s">
        <v>260</v>
      </c>
      <c r="L5" s="11">
        <v>356176291</v>
      </c>
      <c r="M5" s="65" t="s">
        <v>261</v>
      </c>
      <c r="N5" s="124">
        <v>72000</v>
      </c>
      <c r="O5" s="124">
        <v>3840</v>
      </c>
      <c r="P5" s="121" t="s">
        <v>139</v>
      </c>
      <c r="Q5" s="80">
        <v>45748</v>
      </c>
      <c r="R5" s="124">
        <v>3840</v>
      </c>
      <c r="S5" s="124">
        <v>0</v>
      </c>
      <c r="T5" s="124">
        <v>0</v>
      </c>
      <c r="U5" s="125">
        <f t="shared" ref="U5" si="0">IF(AND(ISBLANK(R5),ISBLANK(S5),ISBLANK(T5)),"",R5-(S5+T5))</f>
        <v>3840</v>
      </c>
      <c r="V5" s="117" t="s">
        <v>201</v>
      </c>
      <c r="W5" s="122" t="s">
        <v>290</v>
      </c>
    </row>
    <row r="6" spans="1:23" ht="25.05" customHeight="1" x14ac:dyDescent="0.3">
      <c r="A6" s="64">
        <v>2</v>
      </c>
      <c r="B6" s="60" t="str">
        <f>IF(J6&lt;&gt;"", $B$5, "")</f>
        <v>CH2745</v>
      </c>
      <c r="C6" s="119" t="str">
        <f>IF(J6&lt;&gt;"", $C$5, "")</f>
        <v>Kunkuri</v>
      </c>
      <c r="D6" s="41" t="str">
        <f>IF(J6&lt;&gt;"", $D$5, "")</f>
        <v>FN25-26-03555</v>
      </c>
      <c r="E6" s="65">
        <v>46044</v>
      </c>
      <c r="F6" s="38" t="s">
        <v>287</v>
      </c>
      <c r="G6" s="49" t="s">
        <v>288</v>
      </c>
      <c r="H6" s="49" t="s">
        <v>272</v>
      </c>
      <c r="I6" s="120" t="s">
        <v>253</v>
      </c>
      <c r="J6" s="120" t="s">
        <v>256</v>
      </c>
      <c r="K6" s="120" t="s">
        <v>260</v>
      </c>
      <c r="L6" s="11">
        <v>356176291</v>
      </c>
      <c r="M6" s="65" t="s">
        <v>261</v>
      </c>
      <c r="N6" s="124">
        <v>72000</v>
      </c>
      <c r="O6" s="124">
        <v>3840</v>
      </c>
      <c r="P6" s="121" t="s">
        <v>139</v>
      </c>
      <c r="Q6" s="80">
        <v>45783</v>
      </c>
      <c r="R6" s="124">
        <v>3840</v>
      </c>
      <c r="S6" s="124">
        <v>0</v>
      </c>
      <c r="T6" s="124">
        <v>0</v>
      </c>
      <c r="U6" s="125">
        <f t="shared" ref="U6:U69" si="1">IF(AND(ISBLANK(R6),ISBLANK(S6),ISBLANK(T6)),"",R6-(S6+T6))</f>
        <v>3840</v>
      </c>
      <c r="V6" s="117" t="s">
        <v>201</v>
      </c>
      <c r="W6" s="122" t="s">
        <v>291</v>
      </c>
    </row>
    <row r="7" spans="1:23" ht="25.05" customHeight="1" x14ac:dyDescent="0.3">
      <c r="A7" s="64">
        <v>3</v>
      </c>
      <c r="B7" s="60" t="str">
        <f t="shared" ref="B7:B70" si="2">IF(J7&lt;&gt;"", $B$5, "")</f>
        <v>CH2745</v>
      </c>
      <c r="C7" s="119" t="str">
        <f t="shared" ref="C7:C70" si="3">IF(J7&lt;&gt;"", $C$5, "")</f>
        <v>Kunkuri</v>
      </c>
      <c r="D7" s="41" t="str">
        <f t="shared" ref="D7:D70" si="4">IF(J7&lt;&gt;"", $D$5, "")</f>
        <v>FN25-26-03555</v>
      </c>
      <c r="E7" s="65">
        <v>46044</v>
      </c>
      <c r="F7" s="38" t="s">
        <v>287</v>
      </c>
      <c r="G7" s="49" t="s">
        <v>288</v>
      </c>
      <c r="H7" s="49" t="s">
        <v>272</v>
      </c>
      <c r="I7" s="120" t="s">
        <v>253</v>
      </c>
      <c r="J7" s="120" t="s">
        <v>256</v>
      </c>
      <c r="K7" s="120" t="s">
        <v>260</v>
      </c>
      <c r="L7" s="11">
        <v>356176291</v>
      </c>
      <c r="M7" s="65" t="s">
        <v>261</v>
      </c>
      <c r="N7" s="124">
        <v>72000</v>
      </c>
      <c r="O7" s="124">
        <v>3840</v>
      </c>
      <c r="P7" s="121" t="s">
        <v>139</v>
      </c>
      <c r="Q7" s="80">
        <v>45839</v>
      </c>
      <c r="R7" s="124">
        <v>3840</v>
      </c>
      <c r="S7" s="124">
        <v>0</v>
      </c>
      <c r="T7" s="124">
        <v>0</v>
      </c>
      <c r="U7" s="125">
        <f t="shared" si="1"/>
        <v>3840</v>
      </c>
      <c r="V7" s="117" t="s">
        <v>201</v>
      </c>
      <c r="W7" s="122" t="s">
        <v>292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J1" zoomScale="80" zoomScaleNormal="80" workbookViewId="0">
      <selection activeCell="BP5" sqref="BP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6.664062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270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271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248</v>
      </c>
      <c r="I5" s="84">
        <v>26708</v>
      </c>
      <c r="J5" s="38" t="s">
        <v>250</v>
      </c>
      <c r="K5" s="84">
        <v>26708</v>
      </c>
      <c r="L5" s="84" t="s">
        <v>251</v>
      </c>
      <c r="M5" s="38" t="s">
        <v>252</v>
      </c>
      <c r="N5" s="84">
        <v>39613</v>
      </c>
      <c r="O5" s="84" t="s">
        <v>253</v>
      </c>
      <c r="P5" s="84">
        <v>59091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541</v>
      </c>
      <c r="X5" s="38" t="s">
        <v>259</v>
      </c>
      <c r="Y5" s="84">
        <v>356176291</v>
      </c>
      <c r="Z5" s="38" t="s">
        <v>260</v>
      </c>
      <c r="AA5" s="108" t="s">
        <v>261</v>
      </c>
      <c r="AB5" s="84">
        <v>72000</v>
      </c>
      <c r="AC5" s="108" t="s">
        <v>262</v>
      </c>
      <c r="AD5" s="84">
        <v>24</v>
      </c>
      <c r="AE5" s="84" t="s">
        <v>263</v>
      </c>
      <c r="AF5" s="84" t="s">
        <v>264</v>
      </c>
      <c r="AG5" s="108" t="s">
        <v>265</v>
      </c>
      <c r="AH5" s="84" t="s">
        <v>266</v>
      </c>
      <c r="AI5" s="108" t="s">
        <v>267</v>
      </c>
      <c r="AJ5" s="84">
        <v>3840</v>
      </c>
      <c r="AK5" s="84">
        <v>3840</v>
      </c>
      <c r="AL5" s="108" t="s">
        <v>268</v>
      </c>
      <c r="AM5" s="84">
        <v>49989.3</v>
      </c>
      <c r="AN5" s="112">
        <v>19250.7</v>
      </c>
      <c r="AO5" s="112">
        <v>69240</v>
      </c>
      <c r="AP5" s="112">
        <v>22010.7</v>
      </c>
      <c r="AQ5" s="112">
        <v>1502.3</v>
      </c>
      <c r="AR5" s="112">
        <v>23513</v>
      </c>
      <c r="AS5" s="112">
        <v>10379.1</v>
      </c>
      <c r="AT5" s="112">
        <v>1020.9</v>
      </c>
      <c r="AU5" s="112">
        <v>11400</v>
      </c>
      <c r="AV5" s="84">
        <v>21</v>
      </c>
      <c r="AW5" s="84">
        <v>80</v>
      </c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 t="s">
        <v>269</v>
      </c>
      <c r="BI5" s="38" t="s">
        <v>110</v>
      </c>
      <c r="BJ5" s="85">
        <v>46044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11520</v>
      </c>
      <c r="BQ5" s="117" t="s">
        <v>201</v>
      </c>
      <c r="BR5" s="118" t="s">
        <v>289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2026-02-05T03:48:06Z</dcterms:modified>
</cp:coreProperties>
</file>