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64/"/>
    </mc:Choice>
  </mc:AlternateContent>
  <xr:revisionPtr revIDLastSave="5" documentId="13_ncr:1_{7FC33600-3CCC-41B4-B713-2C547BE32BE2}" xr6:coauthVersionLast="47" xr6:coauthVersionMax="47" xr10:uidLastSave="{2A37AEDF-AE6E-4BA8-AA13-A855EDD9350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<sst xmlns="http://schemas.openxmlformats.org/spreadsheetml/2006/main" count="398" uniqueCount="304">
  <si>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</si>
  <si>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</si>
  <si>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</si>
  <si>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</si>
  <si>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</si>
  <si>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</si>
  <si>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</si>
  <si>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</si>
  <si>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</si>
  <si>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</si>
  <si>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</si>
  <si>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</si>
  <si>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</si>
  <si>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</si>
  <si>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</si>
  <si>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</si>
  <si>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</si>
  <si>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</si>
  <si>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</si>
  <si>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</si>
  <si>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</si>
  <si>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</si>
  <si>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</si>
  <si>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</si>
  <si>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</si>
  <si>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</si>
  <si>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</si>
  <si>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</si>
  <si>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</si>
  <si>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</si>
  <si>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</si>
  <si>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</si>
  <si>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</si>
  <si>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</si>
  <si>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</si>
  <si>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</si>
  <si>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</si>
  <si>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</si>
  <si>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</si>
  <si>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</si>
  <si>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</si>
  <si>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</si>
  <si>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</si>
  <si>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</si>
  <si>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</si>
  <si>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</si>
  <si>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</si>
  <si>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</si>
  <si>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</si>
  <si>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</si>
  <si>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</si>
  <si>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</si>
  <si>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</si>
  <si>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</si>
  <si>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</si>
  <si>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</si>
  <si>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</si>
  <si>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</si>
  <si>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</si>
  <si>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</si>
  <si>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</si>
  <si>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</si>
  <si>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</si>
  <si>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</si>
  <si>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</si>
  <si>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</si>
  <si>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</si>
  <si>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</si>
  <si>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</si>
  <si>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</si>
  <si>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</si>
  <si>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</si>
  <si>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</si>
  <si>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</si>
  <si>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</si>
  <si>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</si>
  <si>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</si>
  <si>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</si>
  <si>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</si>
  <si>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</si>
  <si>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</si>
  <si>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</si>
  <si>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</si>
  <si>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</si>
  <si>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</si>
  <si>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</si>
  <si>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</si>
  <si>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</si>
  <si>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</si>
  <si>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</si>
  <si>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</si>
  <si>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</si>
  <si>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</si>
  <si>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</si>
  <si>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</si>
  <si>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</si>
  <si>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</si>
  <si>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</si>
  <si>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</si>
  <si>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</si>
  <si>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</si>
  <si>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</si>
  <si>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</si>
  <si>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</si>
  <si>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</si>
  <si>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</si>
  <si>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</si>
  <si>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</si>
  <si>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</si>
  <si>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</si>
  <si>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</si>
  <si>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</si>
  <si>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</si>
  <si>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</si>
  <si>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</si>
  <si>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</si>
  <si>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</si>
  <si>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</si>
  <si>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</si>
  <si>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</si>
  <si>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</si>
  <si>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</si>
  <si>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</si>
  <si>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</si>
  <si>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</si>
  <si>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</si>
  <si>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</si>
  <si>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</si>
  <si>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</si>
  <si>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</si>
  <si>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</si>
  <si>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</si>
  <si>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</si>
  <si>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</si>
  <si>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</si>
  <si>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</si>
  <si>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</si>
  <si>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</si>
  <si>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</si>
  <si>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</si>
  <si>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</si>
  <si>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</si>
  <si>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</si>
  <si>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</si>
  <si>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</si>
  <si>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</si>
  <si>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</si>
  <si>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</si>
  <si>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</si>
  <si>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</si>
  <si>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</si>
  <si>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</si>
  <si>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</si>
  <si>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</si>
  <si>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</si>
  <si>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</si>
  <si>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</si>
  <si>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</si>
  <si>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</si>
  <si>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</si>
  <si>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</si>
  <si>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</si>
  <si>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</si>
  <si>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</si>
  <si>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</si>
  <si>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</si>
  <si>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</si>
  <si>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</si>
  <si>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</si>
  <si>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</si>
  <si>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</si>
  <si>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</si>
  <si>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</si>
  <si>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</si>
  <si>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</si>
  <si>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</si>
  <si>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</si>
  <si>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</si>
  <si>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</si>
  <si>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</si>
  <si>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</si>
  <si>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</si>
  <si>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</si>
  <si>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</si>
  <si>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</si>
  <si>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</si>
  <si>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</si>
  <si>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</si>
  <si>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</si>
  <si>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</si>
  <si>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</si>
  <si>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</si>
  <si>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</si>
  <si>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</si>
  <si>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</si>
  <si>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</si>
  <si>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</si>
  <si>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</si>
  <si>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</si>
  <si>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</si>
  <si>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</si>
  <si>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</si>
  <si>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</si>
  <si>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</si>
  <si>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</si>
  <si>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</si>
  <si>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</si>
  <si>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</si>
  <si>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</si>
  <si>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</si>
  <si>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</si>
  <si>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</si>
  <si>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</si>
  <si>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</si>
  <si>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</si>
  <si>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</si>
  <si>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</si>
  <si>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</si>
  <si>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</si>
  <si>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</si>
  <si>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</si>
  <si>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</si>
  <si>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</si>
  <si>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</si>
  <si>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</si>
  <si>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</si>
  <si>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</si>
  <si>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</si>
  <si>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</si>
  <si>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</si>
  <si>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</si>
  <si>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</si>
  <si>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</si>
  <si>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</si>
  <si>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</si>
  <si>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</si>
  <si>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</si>
  <si>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</si>
  <si>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</si>
  <si>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</si>
  <si>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</si>
  <si>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</si>
  <si>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</si>
  <si>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</si>
  <si>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</si>
  <si>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</si>
  <si>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</si>
  <si>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</si>
  <si>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</si>
  <si>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</si>
  <si>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</si>
  <si>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MR0597</t>
  </si>
  <si>
    <t>Jintur</t>
  </si>
  <si>
    <t>Devgaon</t>
  </si>
  <si>
    <t>SF0085180</t>
  </si>
  <si>
    <t>Vishal Gajanan Akmar</t>
  </si>
  <si>
    <t>629746</t>
  </si>
  <si>
    <t>laxmi</t>
  </si>
  <si>
    <t>Chetana</t>
  </si>
  <si>
    <t>SID951375094131</t>
  </si>
  <si>
    <t>GENERAL</t>
  </si>
  <si>
    <t>HINDU</t>
  </si>
  <si>
    <t>Irrigation</t>
  </si>
  <si>
    <t>RADHA NAGNATH SALGAONKAR</t>
  </si>
  <si>
    <t>23-Nov-2024</t>
  </si>
  <si>
    <t>08</t>
  </si>
  <si>
    <t>6</t>
  </si>
  <si>
    <t>6.55 Yrs</t>
  </si>
  <si>
    <t>10 Jan 2020</t>
  </si>
  <si>
    <t>&gt; 6 to 10 Years</t>
  </si>
  <si>
    <t>10-Jan-2025</t>
  </si>
  <si>
    <t>08-Jan-2026</t>
  </si>
  <si>
    <t>Open</t>
  </si>
  <si>
    <t>Chandrasing M. Malani/SF0052961</t>
  </si>
  <si>
    <t>Ganesh BabanVaidya</t>
  </si>
  <si>
    <t>SF0051925</t>
  </si>
  <si>
    <t>Credit Assistant</t>
  </si>
  <si>
    <t>Available &amp; Updated</t>
  </si>
  <si>
    <t>Dual Staff</t>
  </si>
  <si>
    <t>Shivraj Madhav Ingole</t>
  </si>
  <si>
    <t>SF0097576</t>
  </si>
  <si>
    <t>Mangesh Shirsat</t>
  </si>
  <si>
    <t>SF0044998</t>
  </si>
  <si>
    <t>Branch Manager</t>
  </si>
  <si>
    <t>G1</t>
  </si>
  <si>
    <t>G2</t>
  </si>
  <si>
    <t>CSS</t>
  </si>
  <si>
    <t>Terminated</t>
  </si>
  <si>
    <t>Completed-Report Submitted</t>
  </si>
  <si>
    <t>As per the loan card and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4270/- on 11 Oct 2024, CA Ganesh did not post in FIMO, nor submit at the branch.</t>
  </si>
  <si>
    <t>As per the loan card and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2000/- on 20 Nov 2024, CA Ganesh did not post in FIMO, nor submit at the branch.</t>
  </si>
  <si>
    <t>As per the loan card and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10810/- on 6 Dec 2024, CA Ganesh did not post in FIMO, nor submit at the branch.</t>
  </si>
  <si>
    <t>No Action Taken</t>
  </si>
  <si>
    <t>As per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of Rs 2000/- on 31 Jul 2024, CA Ganesh did not post in FIMO, nor submit at the branch.</t>
  </si>
  <si>
    <t>As per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2270/- on 30 Aug 2024, CA Ganesh did not post in FIMO, nor submit at the branch.</t>
  </si>
  <si>
    <t>Sumit Pralhad Chandanshive/SF0087245</t>
  </si>
  <si>
    <t>Vishwanath Vyankati Tipparkar/SF0093948</t>
  </si>
  <si>
    <t>8805259138</t>
  </si>
  <si>
    <t>As per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4270/- on 24 Jun 2025, post in advance but short of Rs 3270/- on 13 Jun 2025 (358870274), and the remaining amount of Rs 1000/-. CA Ganesh did not post in FIMO, nor submit at the branch.</t>
  </si>
  <si>
    <t>As per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4270/- on 13 May 2025, post in advance but short of Rs 3270/- on 8 May 2025 (358870274),  and the remaining amount of Rs 1000/-. CA Ganesh did not post in FIMO, nor submit at the branch.</t>
  </si>
  <si>
    <t>As per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Rs 4270/- on 28 Jan 2025, post in advance but short of Rs 3270/- on 10 Jan 2025 (358870274), and the remaining amount of Rs 1000/-. CA Ganesh did not post in FIMO, nor submit at the branch.</t>
  </si>
  <si>
    <t>As per the loan card and the digital payment, Borrower RADHA NAGNATH SALGAONKAR/358870274, Loan disbursed without borrower confirmation. Loan ID: 358870274 of loan amount Rs 62000/- on 23 Nov 2024, but the borrower was paid the EMI continuously, old loan: 353458381 to CA Ganesh Baban Vaidya/SF0051925.
During the CSS verification, one borrower's fraud was identified of Rs 24350/-, of CA Ganesh Baban Vaidya/SF0051925.</t>
  </si>
  <si>
    <t>As per the loan card and the digital payment, Borrower RADHA NAGNATH SALGAONKAR/358870274, Loan disbursed without borrower confirmation. Loan ID: 358870274 of loan amount Rs 62000/- on 23 Nov 2024, but the borrower was paid the EMI continuously, old loan: 353458381 to CA Ganesh Baban Vaidya/SF0051925.
paid of Rs 2000/- on 31 Jul 2024, 
of Rs 2270/- on 30 Aug 2024,
of Rs 4270/- on 11 Oct 2024,
of Rs 2000/- on 20 Nov 2024,
of Rs 10810/- on 6 Dec 2024, of 
of Rs 4270/- on 28 Jan 2025, post in advance but short of Rs 3270/- on 10 Jan 2025 (358870274), the remaining amount not posted of Rs 1000/-,
of Rs 4270/- on 13 May 2025, post in advance but short of Rs 3270/- on 8 May 2025 (358870274), the remaining amount not posted of Rs 1000/-, and
of Rs 4270/- on 24 Jun 2025,  post in advance but short of Rs 3270/- on 13 Jun 2025 (358870274), the remaining amount not posted of Rs 1000/-
 Total of Rs 24350/-. CA Ganesh did not post in FIMO, nor submit at the branch.</t>
  </si>
  <si>
    <t>FN25-26-03564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</si>
</sst>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MR0597</v>
      </c>
      <c r="D5" s="63" t="str">
        <f>IF('Physical Cash at Safe'!D28="Yes", 'Physical Cash at Safe'!B4, 'Borrower Wise Details'!C5)</f>
        <v>Jintur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46041</v>
      </c>
      <c r="H5" s="107" t="s">
        <v>286</v>
      </c>
      <c r="I5" s="61">
        <v>46041</v>
      </c>
      <c r="J5" s="74" t="str">
        <f>IF('Physical Cash at Safe'!D28="Yes",'Physical Cash at Safe'!E28,IF('Borrower Wise Details'!D5&lt;&gt;"",'Borrower Wise Details'!D5,""))</f>
        <v>FN25-26-03564</v>
      </c>
      <c r="K5" s="81">
        <v>1</v>
      </c>
      <c r="L5" s="82">
        <v>34160</v>
      </c>
      <c r="M5" s="82">
        <v>0</v>
      </c>
      <c r="N5" s="82" t="s">
        <v>246</v>
      </c>
      <c r="O5" s="82" t="s">
        <v>296</v>
      </c>
      <c r="P5" s="82" t="s">
        <v>295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Ganesh BabanVaidya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SF0051925</v>
      </c>
      <c r="U5" s="77" t="s">
        <v>287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46050</v>
      </c>
      <c r="AA5" s="61">
        <v>46050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9810</v>
      </c>
      <c r="AE5" s="126">
        <f>IF(AND(AC5="", AD5=""), "", IF(AD5="", AC5, AC5 - IF(ISNUMBER(AD5), AD5, 0)))</f>
        <v>24350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46052</v>
      </c>
      <c r="AH5" s="70" t="s">
        <v>301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MR0597</v>
      </c>
      <c r="C5" s="50" t="str">
        <f>IF('Fraud Investigation Report'!D5="", "", 'Fraud Investigation Report'!D5)</f>
        <v>Jintur</v>
      </c>
      <c r="D5" s="68" t="str">
        <f>IF(OR('Fraud Investigation Report'!R5="", 'Fraud Investigation Report'!R5=0), "", 'Fraud Investigation Report'!R5)</f>
        <v>Ganesh BabanVaidya</v>
      </c>
      <c r="E5" s="68" t="str">
        <f>IF(OR('Fraud Investigation Report'!T5="", 'Fraud Investigation Report'!T5=0), "", 'Fraud Investigation Report'!T5)</f>
        <v>SF0051925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34160</v>
      </c>
      <c r="O5" s="69">
        <f>IF('Fraud Investigation Report'!AD5="", "", 'Fraud Investigation Report'!AD5)</f>
        <v>9810</v>
      </c>
      <c r="P5" s="126">
        <f>IF(AND(N5="", O5=""), "", IF(O5="", N5, N5 - IF(ISNUMBER(O5), O5, 0)))</f>
        <v>24350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46050</v>
      </c>
      <c r="C6" s="18">
        <v>46050</v>
      </c>
      <c r="D6" s="18">
        <v>46050</v>
      </c>
      <c r="E6" s="19">
        <v>0.82291666666666663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 t="s">
        <v>278</v>
      </c>
      <c r="C32" s="37" t="s">
        <v>82</v>
      </c>
      <c r="D32" s="155" t="s">
        <v>277</v>
      </c>
      <c r="E32" s="156"/>
    </row>
    <row r="33" spans="1:5" ht="18" customHeight="1" x14ac:dyDescent="0.35">
      <c r="A33" s="37" t="s">
        <v>83</v>
      </c>
      <c r="B33" s="106" t="s">
        <v>284</v>
      </c>
      <c r="C33" s="39" t="s">
        <v>84</v>
      </c>
      <c r="D33" s="149" t="s">
        <v>285</v>
      </c>
      <c r="E33" s="150"/>
    </row>
    <row r="34" spans="1:5" ht="26" x14ac:dyDescent="0.35">
      <c r="A34" s="39" t="s">
        <v>220</v>
      </c>
      <c r="B34" s="38" t="s">
        <v>281</v>
      </c>
      <c r="C34" s="39" t="s">
        <v>221</v>
      </c>
      <c r="D34" s="151" t="s">
        <v>279</v>
      </c>
      <c r="E34" s="152"/>
    </row>
    <row r="35" spans="1:5" ht="26" x14ac:dyDescent="0.35">
      <c r="A35" s="39" t="s">
        <v>222</v>
      </c>
      <c r="B35" s="38" t="s">
        <v>282</v>
      </c>
      <c r="C35" s="39" t="s">
        <v>224</v>
      </c>
      <c r="D35" s="151" t="s">
        <v>280</v>
      </c>
      <c r="E35" s="152"/>
    </row>
    <row r="36" spans="1:5" ht="25.5" customHeight="1" x14ac:dyDescent="0.35">
      <c r="A36" s="39" t="s">
        <v>223</v>
      </c>
      <c r="B36" s="38" t="s">
        <v>283</v>
      </c>
      <c r="C36" s="39" t="s">
        <v>225</v>
      </c>
      <c r="D36" s="153" t="s">
        <v>276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27.6328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MR0597</v>
      </c>
      <c r="C5" s="119" t="str">
        <f>IF('Loan Outstanding Report'!$H$5="", "", 'Loan Outstanding Report'!$H$5)</f>
        <v>Jintur</v>
      </c>
      <c r="D5" s="41" t="s">
        <v>303</v>
      </c>
      <c r="E5" s="65">
        <v>46050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358870274</v>
      </c>
      <c r="M5" s="65" t="s">
        <v>264</v>
      </c>
      <c r="N5" s="124">
        <v>62000</v>
      </c>
      <c r="O5" s="124">
        <v>3270</v>
      </c>
      <c r="P5" s="121" t="s">
        <v>139</v>
      </c>
      <c r="Q5" s="80">
        <v>45504</v>
      </c>
      <c r="R5" s="124">
        <v>2000</v>
      </c>
      <c r="S5" s="124"/>
      <c r="T5" s="124"/>
      <c r="U5" s="125">
        <f t="shared" ref="U5" si="0">IF(AND(ISBLANK(R5),ISBLANK(S5),ISBLANK(T5)),"",R5-(S5+T5))</f>
        <v>2000</v>
      </c>
      <c r="V5" s="117" t="s">
        <v>202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>MR0597</v>
      </c>
      <c r="C6" s="119" t="str">
        <f>IF(J6&lt;&gt;"", $C$5, "")</f>
        <v>Jintur</v>
      </c>
      <c r="D6" s="41" t="str">
        <f>IF(J6&lt;&gt;"", $D$5, "")</f>
        <v>FN25-26-03564</v>
      </c>
      <c r="E6" s="65">
        <v>46050</v>
      </c>
      <c r="F6" s="38" t="str">
        <f>IF(J6&lt;&gt;"", $F$5, "")</f>
        <v>Ganesh BabanVaidya</v>
      </c>
      <c r="G6" s="49" t="str">
        <f>IF(J6&lt;&gt;"", $G$5, "")</f>
        <v>SF0051925</v>
      </c>
      <c r="H6" s="49" t="str">
        <f>IF(J6&lt;&gt;"", $H$5, "")</f>
        <v>Credit Assistant</v>
      </c>
      <c r="I6" s="120" t="s">
        <v>256</v>
      </c>
      <c r="J6" s="120" t="s">
        <v>259</v>
      </c>
      <c r="K6" s="120" t="s">
        <v>263</v>
      </c>
      <c r="L6" s="11">
        <v>358870274</v>
      </c>
      <c r="M6" s="65" t="s">
        <v>264</v>
      </c>
      <c r="N6" s="124">
        <v>62000</v>
      </c>
      <c r="O6" s="124">
        <v>3270</v>
      </c>
      <c r="P6" s="121" t="s">
        <v>139</v>
      </c>
      <c r="Q6" s="80">
        <v>45534</v>
      </c>
      <c r="R6" s="124">
        <v>2270</v>
      </c>
      <c r="S6" s="124"/>
      <c r="T6" s="124"/>
      <c r="U6" s="125">
        <f t="shared" ref="U6:U69" si="1">IF(AND(ISBLANK(R6),ISBLANK(S6),ISBLANK(T6)),"",R6-(S6+T6))</f>
        <v>2270</v>
      </c>
      <c r="V6" s="117" t="s">
        <v>202</v>
      </c>
      <c r="W6" s="122" t="s">
        <v>294</v>
      </c>
    </row>
    <row r="7" spans="1:23" ht="25" customHeight="1" x14ac:dyDescent="0.3">
      <c r="A7" s="64">
        <v>3</v>
      </c>
      <c r="B7" s="60" t="str">
        <f t="shared" ref="B7:B70" si="2">IF(J7&lt;&gt;"", $B$5, "")</f>
        <v>MR0597</v>
      </c>
      <c r="C7" s="119" t="str">
        <f t="shared" ref="C7:C70" si="3">IF(J7&lt;&gt;"", $C$5, "")</f>
        <v>Jintur</v>
      </c>
      <c r="D7" s="41" t="str">
        <f t="shared" ref="D7:D70" si="4">IF(J7&lt;&gt;"", $D$5, "")</f>
        <v>FN25-26-03564</v>
      </c>
      <c r="E7" s="65">
        <v>46050</v>
      </c>
      <c r="F7" s="38" t="str">
        <f t="shared" ref="F7:F70" si="5">IF(J7&lt;&gt;"", $F$5, "")</f>
        <v>Ganesh BabanVaidya</v>
      </c>
      <c r="G7" s="49" t="str">
        <f t="shared" ref="G7:G70" si="6">IF(J7&lt;&gt;"", $G$5, "")</f>
        <v>SF0051925</v>
      </c>
      <c r="H7" s="49" t="str">
        <f t="shared" ref="H7:H70" si="7">IF(J7&lt;&gt;"", $H$5, "")</f>
        <v>Credit Assistant</v>
      </c>
      <c r="I7" s="120" t="s">
        <v>256</v>
      </c>
      <c r="J7" s="120" t="s">
        <v>259</v>
      </c>
      <c r="K7" s="120" t="s">
        <v>263</v>
      </c>
      <c r="L7" s="11">
        <v>358870274</v>
      </c>
      <c r="M7" s="65" t="s">
        <v>264</v>
      </c>
      <c r="N7" s="124">
        <v>62000</v>
      </c>
      <c r="O7" s="124">
        <v>3270</v>
      </c>
      <c r="P7" s="121" t="s">
        <v>139</v>
      </c>
      <c r="Q7" s="80">
        <v>45576</v>
      </c>
      <c r="R7" s="124">
        <v>4270</v>
      </c>
      <c r="S7" s="124"/>
      <c r="T7" s="124"/>
      <c r="U7" s="125">
        <f t="shared" si="1"/>
        <v>4270</v>
      </c>
      <c r="V7" s="117" t="s">
        <v>202</v>
      </c>
      <c r="W7" s="122" t="s">
        <v>289</v>
      </c>
    </row>
    <row r="8" spans="1:23" ht="25" customHeight="1" x14ac:dyDescent="0.3">
      <c r="A8" s="64">
        <v>4</v>
      </c>
      <c r="B8" s="60" t="str">
        <f t="shared" si="2"/>
        <v>MR0597</v>
      </c>
      <c r="C8" s="119" t="str">
        <f t="shared" si="3"/>
        <v>Jintur</v>
      </c>
      <c r="D8" s="41" t="str">
        <f t="shared" si="4"/>
        <v>FN25-26-03564</v>
      </c>
      <c r="E8" s="65">
        <v>46050</v>
      </c>
      <c r="F8" s="38" t="str">
        <f t="shared" si="5"/>
        <v>Ganesh BabanVaidya</v>
      </c>
      <c r="G8" s="49" t="str">
        <f t="shared" si="6"/>
        <v>SF0051925</v>
      </c>
      <c r="H8" s="49" t="str">
        <f t="shared" si="7"/>
        <v>Credit Assistant</v>
      </c>
      <c r="I8" s="120" t="s">
        <v>256</v>
      </c>
      <c r="J8" s="120" t="s">
        <v>259</v>
      </c>
      <c r="K8" s="120" t="s">
        <v>263</v>
      </c>
      <c r="L8" s="11">
        <v>358870274</v>
      </c>
      <c r="M8" s="65" t="s">
        <v>264</v>
      </c>
      <c r="N8" s="124">
        <v>62000</v>
      </c>
      <c r="O8" s="124">
        <v>3270</v>
      </c>
      <c r="P8" s="121" t="s">
        <v>139</v>
      </c>
      <c r="Q8" s="80">
        <v>45616</v>
      </c>
      <c r="R8" s="124">
        <v>2000</v>
      </c>
      <c r="S8" s="124"/>
      <c r="T8" s="124"/>
      <c r="U8" s="125">
        <f t="shared" si="1"/>
        <v>2000</v>
      </c>
      <c r="V8" s="117" t="s">
        <v>202</v>
      </c>
      <c r="W8" s="122" t="s">
        <v>290</v>
      </c>
    </row>
    <row r="9" spans="1:23" ht="25" customHeight="1" x14ac:dyDescent="0.3">
      <c r="A9" s="64">
        <v>5</v>
      </c>
      <c r="B9" s="60" t="str">
        <f t="shared" si="2"/>
        <v>MR0597</v>
      </c>
      <c r="C9" s="119" t="str">
        <f t="shared" si="3"/>
        <v>Jintur</v>
      </c>
      <c r="D9" s="41" t="str">
        <f t="shared" si="4"/>
        <v>FN25-26-03564</v>
      </c>
      <c r="E9" s="65">
        <v>46050</v>
      </c>
      <c r="F9" s="38" t="str">
        <f t="shared" si="5"/>
        <v>Ganesh BabanVaidya</v>
      </c>
      <c r="G9" s="49" t="str">
        <f t="shared" si="6"/>
        <v>SF0051925</v>
      </c>
      <c r="H9" s="49" t="str">
        <f t="shared" si="7"/>
        <v>Credit Assistant</v>
      </c>
      <c r="I9" s="120" t="s">
        <v>256</v>
      </c>
      <c r="J9" s="120" t="s">
        <v>259</v>
      </c>
      <c r="K9" s="120" t="s">
        <v>263</v>
      </c>
      <c r="L9" s="11">
        <v>358870274</v>
      </c>
      <c r="M9" s="65" t="s">
        <v>264</v>
      </c>
      <c r="N9" s="124">
        <v>62000</v>
      </c>
      <c r="O9" s="124">
        <v>3270</v>
      </c>
      <c r="P9" s="121" t="s">
        <v>139</v>
      </c>
      <c r="Q9" s="80">
        <v>45632</v>
      </c>
      <c r="R9" s="124">
        <v>10810</v>
      </c>
      <c r="S9" s="124"/>
      <c r="T9" s="124"/>
      <c r="U9" s="125">
        <f t="shared" si="1"/>
        <v>10810</v>
      </c>
      <c r="V9" s="117" t="s">
        <v>202</v>
      </c>
      <c r="W9" s="122" t="s">
        <v>291</v>
      </c>
    </row>
    <row r="10" spans="1:23" ht="25" customHeight="1" x14ac:dyDescent="0.3">
      <c r="A10" s="64">
        <v>6</v>
      </c>
      <c r="B10" s="60" t="str">
        <f t="shared" si="2"/>
        <v>MR0597</v>
      </c>
      <c r="C10" s="119" t="str">
        <f t="shared" si="3"/>
        <v>Jintur</v>
      </c>
      <c r="D10" s="41" t="str">
        <f t="shared" si="4"/>
        <v>FN25-26-03564</v>
      </c>
      <c r="E10" s="65">
        <v>46050</v>
      </c>
      <c r="F10" s="38" t="str">
        <f t="shared" si="5"/>
        <v>Ganesh BabanVaidya</v>
      </c>
      <c r="G10" s="49" t="str">
        <f t="shared" si="6"/>
        <v>SF0051925</v>
      </c>
      <c r="H10" s="49" t="str">
        <f t="shared" si="7"/>
        <v>Credit Assistant</v>
      </c>
      <c r="I10" s="120" t="s">
        <v>256</v>
      </c>
      <c r="J10" s="120" t="s">
        <v>259</v>
      </c>
      <c r="K10" s="120" t="s">
        <v>263</v>
      </c>
      <c r="L10" s="11">
        <v>358870274</v>
      </c>
      <c r="M10" s="65" t="s">
        <v>264</v>
      </c>
      <c r="N10" s="124">
        <v>62000</v>
      </c>
      <c r="O10" s="124">
        <v>3270</v>
      </c>
      <c r="P10" s="121" t="s">
        <v>139</v>
      </c>
      <c r="Q10" s="80">
        <v>45685</v>
      </c>
      <c r="R10" s="124">
        <v>4270</v>
      </c>
      <c r="S10" s="124">
        <v>3270</v>
      </c>
      <c r="T10" s="124"/>
      <c r="U10" s="125">
        <f t="shared" si="1"/>
        <v>1000</v>
      </c>
      <c r="V10" s="117" t="s">
        <v>202</v>
      </c>
      <c r="W10" s="122" t="s">
        <v>300</v>
      </c>
    </row>
    <row r="11" spans="1:23" ht="25" customHeight="1" x14ac:dyDescent="0.3">
      <c r="A11" s="64">
        <v>7</v>
      </c>
      <c r="B11" s="60" t="str">
        <f t="shared" si="2"/>
        <v>MR0597</v>
      </c>
      <c r="C11" s="119" t="str">
        <f t="shared" si="3"/>
        <v>Jintur</v>
      </c>
      <c r="D11" s="41" t="str">
        <f t="shared" si="4"/>
        <v>FN25-26-03564</v>
      </c>
      <c r="E11" s="65">
        <v>46050</v>
      </c>
      <c r="F11" s="38" t="str">
        <f t="shared" si="5"/>
        <v>Ganesh BabanVaidya</v>
      </c>
      <c r="G11" s="49" t="str">
        <f t="shared" si="6"/>
        <v>SF0051925</v>
      </c>
      <c r="H11" s="49" t="str">
        <f t="shared" si="7"/>
        <v>Credit Assistant</v>
      </c>
      <c r="I11" s="120" t="s">
        <v>256</v>
      </c>
      <c r="J11" s="120" t="s">
        <v>259</v>
      </c>
      <c r="K11" s="120" t="s">
        <v>263</v>
      </c>
      <c r="L11" s="11">
        <v>358870274</v>
      </c>
      <c r="M11" s="65" t="s">
        <v>264</v>
      </c>
      <c r="N11" s="124">
        <v>62000</v>
      </c>
      <c r="O11" s="124">
        <v>3270</v>
      </c>
      <c r="P11" s="121" t="s">
        <v>139</v>
      </c>
      <c r="Q11" s="80">
        <v>45790</v>
      </c>
      <c r="R11" s="124">
        <v>4270</v>
      </c>
      <c r="S11" s="124">
        <v>3270</v>
      </c>
      <c r="T11" s="124"/>
      <c r="U11" s="125">
        <f t="shared" si="1"/>
        <v>1000</v>
      </c>
      <c r="V11" s="117" t="s">
        <v>202</v>
      </c>
      <c r="W11" s="122" t="s">
        <v>299</v>
      </c>
    </row>
    <row r="12" spans="1:23" ht="25" customHeight="1" x14ac:dyDescent="0.3">
      <c r="A12" s="64">
        <v>8</v>
      </c>
      <c r="B12" s="60" t="str">
        <f t="shared" si="2"/>
        <v>MR0597</v>
      </c>
      <c r="C12" s="119" t="str">
        <f t="shared" si="3"/>
        <v>Jintur</v>
      </c>
      <c r="D12" s="41" t="str">
        <f t="shared" si="4"/>
        <v>FN25-26-03564</v>
      </c>
      <c r="E12" s="65">
        <v>46050</v>
      </c>
      <c r="F12" s="38" t="str">
        <f t="shared" si="5"/>
        <v>Ganesh BabanVaidya</v>
      </c>
      <c r="G12" s="49" t="str">
        <f t="shared" si="6"/>
        <v>SF0051925</v>
      </c>
      <c r="H12" s="49" t="str">
        <f t="shared" si="7"/>
        <v>Credit Assistant</v>
      </c>
      <c r="I12" s="120" t="s">
        <v>256</v>
      </c>
      <c r="J12" s="120" t="s">
        <v>259</v>
      </c>
      <c r="K12" s="120" t="s">
        <v>263</v>
      </c>
      <c r="L12" s="11">
        <v>358870274</v>
      </c>
      <c r="M12" s="65" t="s">
        <v>264</v>
      </c>
      <c r="N12" s="124">
        <v>62000</v>
      </c>
      <c r="O12" s="124">
        <v>3270</v>
      </c>
      <c r="P12" s="121" t="s">
        <v>139</v>
      </c>
      <c r="Q12" s="80">
        <v>45832</v>
      </c>
      <c r="R12" s="124">
        <v>4270</v>
      </c>
      <c r="S12" s="124">
        <v>3270</v>
      </c>
      <c r="T12" s="124"/>
      <c r="U12" s="125">
        <f t="shared" si="1"/>
        <v>1000</v>
      </c>
      <c r="V12" s="117" t="s">
        <v>202</v>
      </c>
      <c r="W12" s="122" t="s">
        <v>298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Q4" sqref="BQ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143713</v>
      </c>
      <c r="J5" s="38" t="s">
        <v>253</v>
      </c>
      <c r="K5" s="84">
        <v>143713</v>
      </c>
      <c r="L5" s="84" t="s">
        <v>254</v>
      </c>
      <c r="M5" s="38" t="s">
        <v>255</v>
      </c>
      <c r="N5" s="84">
        <v>263539</v>
      </c>
      <c r="O5" s="84" t="s">
        <v>256</v>
      </c>
      <c r="P5" s="84">
        <v>346037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358870274</v>
      </c>
      <c r="Z5" s="38" t="s">
        <v>263</v>
      </c>
      <c r="AA5" s="108" t="s">
        <v>264</v>
      </c>
      <c r="AB5" s="84">
        <v>62000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3270</v>
      </c>
      <c r="AK5" s="84">
        <v>3270</v>
      </c>
      <c r="AL5" s="108" t="s">
        <v>271</v>
      </c>
      <c r="AM5" s="84">
        <v>26790.13</v>
      </c>
      <c r="AN5" s="112">
        <v>13450.87</v>
      </c>
      <c r="AO5" s="112">
        <v>40241</v>
      </c>
      <c r="AP5" s="112">
        <v>35209.870000000003</v>
      </c>
      <c r="AQ5" s="112">
        <v>4182.13</v>
      </c>
      <c r="AR5" s="112">
        <v>39392</v>
      </c>
      <c r="AS5" s="112">
        <v>2269</v>
      </c>
      <c r="AT5" s="112">
        <v>0</v>
      </c>
      <c r="AU5" s="112">
        <v>2269</v>
      </c>
      <c r="AV5" s="84">
        <v>13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297</v>
      </c>
      <c r="BH5" s="114" t="s">
        <v>273</v>
      </c>
      <c r="BI5" s="38" t="s">
        <v>110</v>
      </c>
      <c r="BJ5" s="85">
        <v>46050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34160</v>
      </c>
      <c r="BQ5" s="117" t="s">
        <v>202</v>
      </c>
      <c r="BR5" s="130" t="s">
        <v>302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2026-01-30T06:39:25Z</dcterms:modified>
</cp:coreProperties>
</file>