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Kesariya Manish Kumar CSS- 157950\"/>
    </mc:Choice>
  </mc:AlternateContent>
  <xr:revisionPtr revIDLastSave="0" documentId="13_ncr:1_{579669AD-3699-456B-979F-55B02E1848D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20" l="1"/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<sst xmlns="http://schemas.openxmlformats.org/spreadsheetml/2006/main" count="381" uniqueCount="298">
  <si>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</si>
  <si>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</si>
  <si>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</si>
  <si>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</si>
  <si>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</si>
  <si>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</si>
  <si>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</si>
  <si>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</si>
  <si>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</si>
  <si>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</si>
  <si>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</si>
  <si>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</si>
  <si>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</si>
  <si>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</si>
  <si>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</si>
  <si>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</si>
  <si>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</si>
  <si>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</si>
  <si>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</si>
  <si>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</si>
  <si>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</si>
  <si>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</si>
  <si>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</si>
  <si>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</si>
  <si>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</si>
  <si>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</si>
  <si>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</si>
  <si>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</si>
  <si>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</si>
  <si>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</si>
  <si>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</si>
  <si>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</si>
  <si>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</si>
  <si>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</si>
  <si>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</si>
  <si>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</si>
  <si>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</si>
  <si>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</si>
  <si>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</si>
  <si>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</si>
  <si>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</si>
  <si>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</si>
  <si>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</si>
  <si>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</si>
  <si>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</si>
  <si>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</si>
  <si>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</si>
  <si>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</si>
  <si>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</si>
  <si>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</si>
  <si>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</si>
  <si>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</si>
  <si>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</si>
  <si>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</si>
  <si>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</si>
  <si>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</si>
  <si>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</si>
  <si>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</si>
  <si>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</si>
  <si>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</si>
  <si>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</si>
  <si>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</si>
  <si>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</si>
  <si>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</si>
  <si>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</si>
  <si>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</si>
  <si>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</si>
  <si>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</si>
  <si>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</si>
  <si>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</si>
  <si>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</si>
  <si>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</si>
  <si>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</si>
  <si>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</si>
  <si>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</si>
  <si>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</si>
  <si>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</si>
  <si>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</si>
  <si>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</si>
  <si>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</si>
  <si>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</si>
  <si>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</si>
  <si>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</si>
  <si>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</si>
  <si>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</si>
  <si>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</si>
  <si>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</si>
  <si>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</si>
  <si>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</si>
  <si>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</si>
  <si>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</si>
  <si>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</si>
  <si>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</si>
  <si>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</si>
  <si>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</si>
  <si>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</si>
  <si>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</si>
  <si>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</si>
  <si>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</si>
  <si>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</si>
  <si>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</si>
  <si>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</si>
  <si>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</si>
  <si>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</si>
  <si>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</si>
  <si>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</si>
  <si>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</si>
  <si>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</si>
  <si>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</si>
  <si>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</si>
  <si>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</si>
  <si>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</si>
  <si>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</si>
  <si>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</si>
  <si>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</si>
  <si>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</si>
  <si>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</si>
  <si>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</si>
  <si>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</si>
  <si>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</si>
  <si>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</si>
  <si>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</si>
  <si>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</si>
  <si>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</si>
  <si>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</si>
  <si>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</si>
  <si>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</si>
  <si>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</si>
  <si>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</si>
  <si>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</si>
  <si>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</si>
  <si>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</si>
  <si>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</si>
  <si>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</si>
  <si>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</si>
  <si>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</si>
  <si>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</si>
  <si>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</si>
  <si>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</si>
  <si>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</si>
  <si>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</si>
  <si>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</si>
  <si>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</si>
  <si>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</si>
  <si>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</si>
  <si>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</si>
  <si>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</si>
  <si>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</si>
  <si>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</si>
  <si>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</si>
  <si>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</si>
  <si>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</si>
  <si>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</si>
  <si>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</si>
  <si>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</si>
  <si>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</si>
  <si>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</si>
  <si>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</si>
  <si>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</si>
  <si>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</si>
  <si>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</si>
  <si>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</si>
  <si>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</si>
  <si>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</si>
  <si>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</si>
  <si>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</si>
  <si>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</si>
  <si>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</si>
  <si>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</si>
  <si>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</si>
  <si>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</si>
  <si>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</si>
  <si>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</si>
  <si>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</si>
  <si>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</si>
  <si>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</si>
  <si>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</si>
  <si>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</si>
  <si>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</si>
  <si>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</si>
  <si>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</si>
  <si>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</si>
  <si>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</si>
  <si>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</si>
  <si>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</si>
  <si>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</si>
  <si>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</si>
  <si>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</si>
  <si>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</si>
  <si>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</si>
  <si>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</si>
  <si>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</si>
  <si>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</si>
  <si>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</si>
  <si>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</si>
  <si>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</si>
  <si>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</si>
  <si>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</si>
  <si>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</si>
  <si>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</si>
  <si>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</si>
  <si>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</si>
  <si>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</si>
  <si>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</si>
  <si>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</si>
  <si>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</si>
  <si>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</si>
  <si>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</si>
  <si>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</si>
  <si>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</si>
  <si>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</si>
  <si>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</si>
  <si>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</si>
  <si>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</si>
  <si>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</si>
  <si>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</si>
  <si>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</si>
  <si>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</si>
  <si>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</si>
  <si>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</si>
  <si>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</si>
  <si>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</si>
  <si>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</si>
  <si>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</si>
  <si>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</si>
  <si>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</si>
  <si>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</si>
  <si>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</si>
  <si>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</si>
  <si>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</si>
  <si>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</si>
  <si>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</si>
  <si>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</si>
  <si>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</si>
  <si>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</si>
  <si>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</si>
  <si>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</si>
  <si>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</si>
  <si>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</si>
  <si>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</si>
  <si>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</si>
  <si>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</si>
  <si>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</si>
  <si>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</si>
  <si>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</si>
  <si>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</si>
  <si>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</si>
  <si>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</si>
  <si>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</si>
  <si>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</si>
  <si>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Chetana</t>
  </si>
  <si>
    <t>HINDU</t>
  </si>
  <si>
    <t>Agriculture &amp; Farming</t>
  </si>
  <si>
    <t>Open</t>
  </si>
  <si>
    <t>Ujjwal Kumar/SF0050577</t>
  </si>
  <si>
    <t>Dual Staff</t>
  </si>
  <si>
    <t>Shashi Bhushan Kumar</t>
  </si>
  <si>
    <t>SF0096342</t>
  </si>
  <si>
    <t>LO</t>
  </si>
  <si>
    <t>Arvind Kumar</t>
  </si>
  <si>
    <t>SF0094479</t>
  </si>
  <si>
    <t>BM</t>
  </si>
  <si>
    <t>Available &amp; Updated</t>
  </si>
  <si>
    <t>R</t>
  </si>
  <si>
    <t>L</t>
  </si>
  <si>
    <t>BH2906</t>
  </si>
  <si>
    <t>Kesariya</t>
  </si>
  <si>
    <t>Siwan</t>
  </si>
  <si>
    <t>Motihari</t>
  </si>
  <si>
    <t>Bihar</t>
  </si>
  <si>
    <t>OK</t>
  </si>
  <si>
    <t>SF0097546</t>
  </si>
  <si>
    <t>Prabhat Kumar</t>
  </si>
  <si>
    <t>534725</t>
  </si>
  <si>
    <t>Rupmani 534725 G1</t>
  </si>
  <si>
    <t>SID951374379608</t>
  </si>
  <si>
    <t>OBC</t>
  </si>
  <si>
    <t>KISMAT DEVI</t>
  </si>
  <si>
    <t>10-Dec-2023</t>
  </si>
  <si>
    <t>07</t>
  </si>
  <si>
    <t>4</t>
  </si>
  <si>
    <t>5.16 Yrs</t>
  </si>
  <si>
    <t>30 Sep 2020</t>
  </si>
  <si>
    <t>&gt; 4 to 6 Years</t>
  </si>
  <si>
    <t>07-Jan-2024</t>
  </si>
  <si>
    <t>11-Sep-2025</t>
  </si>
  <si>
    <t>30-Jun-2025</t>
  </si>
  <si>
    <t>7494024681</t>
  </si>
  <si>
    <t>Borrower paid her EMI Rs 3200 on dated 07-Jan-25, EMI Rs 3200 on dated 07-Mar-25, EMI Rs 1940 on dated 07-Apr-25 &amp; EMI Rs 3200 on dated 07-May-25, but demand not entry by LO Manish Kumar</t>
  </si>
  <si>
    <t>Manish Kumar</t>
  </si>
  <si>
    <t>CSS</t>
  </si>
  <si>
    <t>Manoj Kumar Chourasiya/SF0033255</t>
  </si>
  <si>
    <t>Saket Nath Thaur</t>
  </si>
  <si>
    <t>Raj Kumar Yadav</t>
  </si>
  <si>
    <t>SF0089375</t>
  </si>
  <si>
    <t>FN25-26-03568</t>
  </si>
  <si>
    <t>No Action Taken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</si>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</sst>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34" fillId="0" borderId="15" xfId="17" applyFont="1" applyBorder="1" applyAlignment="1" applyProtection="1">
      <alignment horizontal="center" vertical="center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46049</v>
      </c>
      <c r="H5" s="107" t="s">
        <v>290</v>
      </c>
      <c r="I5" s="61">
        <v>46049</v>
      </c>
      <c r="J5" s="74" t="str">
        <f>IF('Physical Cash at Safe'!D28="Yes",'Physical Cash at Safe'!E28,IF('Borrower Wise Details'!D5&lt;&gt;"",'Borrower Wise Details'!D5,""))</f>
        <v>FN25-26-03568</v>
      </c>
      <c r="K5" s="81">
        <v>1</v>
      </c>
      <c r="L5" s="82">
        <v>12800</v>
      </c>
      <c r="M5" s="82">
        <v>1260</v>
      </c>
      <c r="N5" s="82" t="s">
        <v>291</v>
      </c>
      <c r="O5" s="82" t="s">
        <v>247</v>
      </c>
      <c r="P5" s="82" t="s">
        <v>293</v>
      </c>
      <c r="Q5" s="82" t="s">
        <v>292</v>
      </c>
      <c r="R5" s="75" t="str">
        <f>IF('Physical Cash at Safe'!$D$28="Yes", 'Physical Cash at Safe'!$A$28, IF('Borrower Wise Details'!F5&lt;&gt;"", 'Borrower Wise Details'!F5, ""))</f>
        <v>Manish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SF0089375</v>
      </c>
      <c r="U5" s="77"/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46049</v>
      </c>
      <c r="AA5" s="61">
        <v>46049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12800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1260</v>
      </c>
      <c r="AE5" s="126">
        <f>IF(AND(AC5="", AD5=""), "", IF(AD5="", AC5, AC5 - IF(ISNUMBER(AD5), AD5, 0)))</f>
        <v>11540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46070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Manish Kumar</v>
      </c>
      <c r="E5" s="68" t="str">
        <f>IF(OR('Fraud Investigation Report'!T5="", 'Fraud Investigation Report'!T5=0), "", 'Fraud Investigation Report'!T5)</f>
        <v>SF0089375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FN25-26-03568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12800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12800</v>
      </c>
      <c r="O5" s="69">
        <f>IF('Fraud Investigation Report'!AD5="", "", 'Fraud Investigation Report'!AD5)</f>
        <v>1260</v>
      </c>
      <c r="P5" s="126">
        <f>IF(AND(N5="", O5=""), "", IF(O5="", N5, N5 - IF(ISNUMBER(O5), O5, 0)))</f>
        <v>11540</v>
      </c>
      <c r="Q5" s="49"/>
      <c r="R5" s="84" t="s">
        <v>296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265</v>
      </c>
      <c r="B4" s="41" t="s">
        <v>266</v>
      </c>
      <c r="C4" s="41" t="s">
        <v>266</v>
      </c>
      <c r="D4" s="41" t="s">
        <v>267</v>
      </c>
      <c r="E4" s="41" t="s">
        <v>268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269</v>
      </c>
      <c r="B6" s="18">
        <v>46048</v>
      </c>
      <c r="C6" s="18">
        <v>46049</v>
      </c>
      <c r="D6" s="18">
        <v>46048</v>
      </c>
      <c r="E6" s="19">
        <v>0.83333333333333337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1500</v>
      </c>
      <c r="D19" s="30" t="s">
        <v>76</v>
      </c>
      <c r="E19" s="31">
        <f>SUM(E10:E18)</f>
        <v>1500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 t="s">
        <v>270</v>
      </c>
      <c r="C24" s="130"/>
      <c r="D24" s="130"/>
      <c r="E24" s="130"/>
    </row>
    <row r="25" spans="1:5" ht="57.75" customHeight="1" x14ac:dyDescent="0.3">
      <c r="A25" s="36" t="s">
        <v>81</v>
      </c>
      <c r="B25" s="152" t="s">
        <v>270</v>
      </c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>
        <f>A30-B30</f>
        <v>0</v>
      </c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 t="s">
        <v>255</v>
      </c>
      <c r="C32" s="37" t="s">
        <v>82</v>
      </c>
      <c r="D32" s="153" t="s">
        <v>262</v>
      </c>
      <c r="E32" s="154"/>
    </row>
    <row r="33" spans="1:5" ht="18" customHeight="1" x14ac:dyDescent="0.3">
      <c r="A33" s="37" t="s">
        <v>83</v>
      </c>
      <c r="B33" s="106" t="s">
        <v>263</v>
      </c>
      <c r="C33" s="39" t="s">
        <v>84</v>
      </c>
      <c r="D33" s="147" t="s">
        <v>264</v>
      </c>
      <c r="E33" s="148"/>
    </row>
    <row r="34" spans="1:5" ht="27.6" x14ac:dyDescent="0.3">
      <c r="A34" s="39" t="s">
        <v>221</v>
      </c>
      <c r="B34" s="38" t="s">
        <v>256</v>
      </c>
      <c r="C34" s="39" t="s">
        <v>222</v>
      </c>
      <c r="D34" s="149" t="s">
        <v>259</v>
      </c>
      <c r="E34" s="150"/>
    </row>
    <row r="35" spans="1:5" ht="27.6" x14ac:dyDescent="0.3">
      <c r="A35" s="39" t="s">
        <v>223</v>
      </c>
      <c r="B35" s="38" t="s">
        <v>257</v>
      </c>
      <c r="C35" s="39" t="s">
        <v>225</v>
      </c>
      <c r="D35" s="149" t="s">
        <v>260</v>
      </c>
      <c r="E35" s="150"/>
    </row>
    <row r="36" spans="1:5" ht="25.5" customHeight="1" x14ac:dyDescent="0.3">
      <c r="A36" s="39" t="s">
        <v>224</v>
      </c>
      <c r="B36" s="38" t="s">
        <v>261</v>
      </c>
      <c r="C36" s="39" t="s">
        <v>226</v>
      </c>
      <c r="D36" s="151" t="s">
        <v>258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8" sqref="Q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thickBot="1" x14ac:dyDescent="0.35">
      <c r="A5" s="64">
        <v>1</v>
      </c>
      <c r="B5" s="60" t="str">
        <f>IF('Loan Outstanding Report'!$G$5="", "", 'Loan Outstanding Report'!$G$5)</f>
        <v>BH2906</v>
      </c>
      <c r="C5" s="119" t="str">
        <f>IF('Loan Outstanding Report'!$H$5="", "", 'Loan Outstanding Report'!$H$5)</f>
        <v>Kesariya</v>
      </c>
      <c r="D5" s="163" t="s">
        <v>295</v>
      </c>
      <c r="E5" s="65">
        <v>46049</v>
      </c>
      <c r="F5" s="38" t="s">
        <v>289</v>
      </c>
      <c r="G5" s="49" t="s">
        <v>294</v>
      </c>
      <c r="H5" s="49" t="s">
        <v>258</v>
      </c>
      <c r="I5" s="120" t="s">
        <v>273</v>
      </c>
      <c r="J5" s="120" t="s">
        <v>275</v>
      </c>
      <c r="K5" s="120" t="s">
        <v>277</v>
      </c>
      <c r="L5" s="11">
        <v>354048001</v>
      </c>
      <c r="M5" s="65" t="s">
        <v>278</v>
      </c>
      <c r="N5" s="124">
        <v>60000</v>
      </c>
      <c r="O5" s="124">
        <v>3200</v>
      </c>
      <c r="P5" s="121" t="s">
        <v>139</v>
      </c>
      <c r="Q5" s="80">
        <v>45664</v>
      </c>
      <c r="R5" s="124">
        <v>3200</v>
      </c>
      <c r="S5" s="124">
        <v>0</v>
      </c>
      <c r="T5" s="124">
        <v>0</v>
      </c>
      <c r="U5" s="125">
        <f t="shared" ref="U5" si="0">IF(AND(ISBLANK(R5),ISBLANK(S5),ISBLANK(T5)),"",R5-(S5+T5))</f>
        <v>3200</v>
      </c>
      <c r="V5" s="117" t="s">
        <v>202</v>
      </c>
      <c r="W5" s="122" t="s">
        <v>288</v>
      </c>
    </row>
    <row r="6" spans="1:23" ht="25.05" customHeight="1" x14ac:dyDescent="0.3">
      <c r="A6" s="64">
        <v>2</v>
      </c>
      <c r="B6" s="60" t="str">
        <f>IF(J6&lt;&gt;"", $B$5, "")</f>
        <v>BH2906</v>
      </c>
      <c r="C6" s="119" t="str">
        <f>IF(J6&lt;&gt;"", $C$5, "")</f>
        <v>Kesariya</v>
      </c>
      <c r="D6" s="41" t="str">
        <f>IF(J6&lt;&gt;"", $D$5, "")</f>
        <v>FN25-26-03568</v>
      </c>
      <c r="E6" s="65">
        <v>46049</v>
      </c>
      <c r="F6" s="38" t="str">
        <f>IF(J6&lt;&gt;"", $F$5, "")</f>
        <v>Manish Kumar</v>
      </c>
      <c r="G6" s="49" t="str">
        <f>IF(J6&lt;&gt;"", $G$5, "")</f>
        <v>SF0089375</v>
      </c>
      <c r="H6" s="49" t="s">
        <v>258</v>
      </c>
      <c r="I6" s="120" t="s">
        <v>273</v>
      </c>
      <c r="J6" s="120" t="s">
        <v>275</v>
      </c>
      <c r="K6" s="120" t="s">
        <v>277</v>
      </c>
      <c r="L6" s="11">
        <v>354048001</v>
      </c>
      <c r="M6" s="65" t="s">
        <v>278</v>
      </c>
      <c r="N6" s="124">
        <v>60000</v>
      </c>
      <c r="O6" s="124">
        <v>3200</v>
      </c>
      <c r="P6" s="121" t="s">
        <v>139</v>
      </c>
      <c r="Q6" s="80">
        <v>45723</v>
      </c>
      <c r="R6" s="124">
        <v>3200</v>
      </c>
      <c r="S6" s="124">
        <v>0</v>
      </c>
      <c r="T6" s="124">
        <v>0</v>
      </c>
      <c r="U6" s="125">
        <f t="shared" ref="U6:U69" si="1">IF(AND(ISBLANK(R6),ISBLANK(S6),ISBLANK(T6)),"",R6-(S6+T6))</f>
        <v>3200</v>
      </c>
      <c r="V6" s="117" t="s">
        <v>202</v>
      </c>
      <c r="W6" s="122" t="s">
        <v>288</v>
      </c>
    </row>
    <row r="7" spans="1:23" ht="25.05" customHeight="1" x14ac:dyDescent="0.3">
      <c r="A7" s="64">
        <v>3</v>
      </c>
      <c r="B7" s="60" t="str">
        <f t="shared" ref="B7:B70" si="2">IF(J7&lt;&gt;"", $B$5, "")</f>
        <v>BH2906</v>
      </c>
      <c r="C7" s="119" t="str">
        <f t="shared" ref="C7:C70" si="3">IF(J7&lt;&gt;"", $C$5, "")</f>
        <v>Kesariya</v>
      </c>
      <c r="D7" s="41" t="str">
        <f t="shared" ref="D7:D70" si="4">IF(J7&lt;&gt;"", $D$5, "")</f>
        <v>FN25-26-03568</v>
      </c>
      <c r="E7" s="65">
        <v>46049</v>
      </c>
      <c r="F7" s="38" t="str">
        <f t="shared" ref="F7:F70" si="5">IF(J7&lt;&gt;"", $F$5, "")</f>
        <v>Manish Kumar</v>
      </c>
      <c r="G7" s="49" t="str">
        <f t="shared" ref="G7:G70" si="6">IF(J7&lt;&gt;"", $G$5, "")</f>
        <v>SF0089375</v>
      </c>
      <c r="H7" s="49" t="s">
        <v>258</v>
      </c>
      <c r="I7" s="120" t="s">
        <v>273</v>
      </c>
      <c r="J7" s="120" t="s">
        <v>275</v>
      </c>
      <c r="K7" s="120" t="s">
        <v>277</v>
      </c>
      <c r="L7" s="11">
        <v>354048001</v>
      </c>
      <c r="M7" s="65" t="s">
        <v>278</v>
      </c>
      <c r="N7" s="124">
        <v>60000</v>
      </c>
      <c r="O7" s="124">
        <v>3200</v>
      </c>
      <c r="P7" s="121" t="s">
        <v>139</v>
      </c>
      <c r="Q7" s="80">
        <v>45754</v>
      </c>
      <c r="R7" s="124">
        <v>3200</v>
      </c>
      <c r="S7" s="124">
        <v>1260</v>
      </c>
      <c r="T7" s="124">
        <v>0</v>
      </c>
      <c r="U7" s="125">
        <f t="shared" si="1"/>
        <v>1940</v>
      </c>
      <c r="V7" s="117" t="s">
        <v>202</v>
      </c>
      <c r="W7" s="122" t="s">
        <v>288</v>
      </c>
    </row>
    <row r="8" spans="1:23" ht="25.05" customHeight="1" x14ac:dyDescent="0.3">
      <c r="A8" s="64">
        <v>4</v>
      </c>
      <c r="B8" s="60" t="str">
        <f t="shared" si="2"/>
        <v>BH2906</v>
      </c>
      <c r="C8" s="119" t="str">
        <f t="shared" si="3"/>
        <v>Kesariya</v>
      </c>
      <c r="D8" s="41" t="str">
        <f t="shared" si="4"/>
        <v>FN25-26-03568</v>
      </c>
      <c r="E8" s="65">
        <v>46049</v>
      </c>
      <c r="F8" s="38" t="str">
        <f t="shared" si="5"/>
        <v>Manish Kumar</v>
      </c>
      <c r="G8" s="49" t="str">
        <f t="shared" si="6"/>
        <v>SF0089375</v>
      </c>
      <c r="H8" s="49" t="s">
        <v>258</v>
      </c>
      <c r="I8" s="120" t="s">
        <v>273</v>
      </c>
      <c r="J8" s="120" t="s">
        <v>275</v>
      </c>
      <c r="K8" s="120" t="s">
        <v>277</v>
      </c>
      <c r="L8" s="11">
        <v>354048001</v>
      </c>
      <c r="M8" s="65" t="s">
        <v>278</v>
      </c>
      <c r="N8" s="124">
        <v>60000</v>
      </c>
      <c r="O8" s="124">
        <v>3200</v>
      </c>
      <c r="P8" s="121" t="s">
        <v>139</v>
      </c>
      <c r="Q8" s="80">
        <v>45784</v>
      </c>
      <c r="R8" s="124">
        <v>3200</v>
      </c>
      <c r="S8" s="124">
        <v>0</v>
      </c>
      <c r="T8" s="124">
        <v>0</v>
      </c>
      <c r="U8" s="125">
        <f t="shared" si="1"/>
        <v>3200</v>
      </c>
      <c r="V8" s="117" t="s">
        <v>202</v>
      </c>
      <c r="W8" s="122" t="s">
        <v>288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ref="H9:H70" si="7">IF(J9&lt;&gt;"", $H$5, "")</f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F5" activePane="bottomRight" state="frozen"/>
      <selection pane="topRight" activeCell="Q1" sqref="Q1"/>
      <selection pane="bottomLeft" activeCell="A5" sqref="A5"/>
      <selection pane="bottomRight" activeCell="BI4" sqref="BI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268</v>
      </c>
      <c r="E5" s="38" t="s">
        <v>267</v>
      </c>
      <c r="F5" s="38" t="s">
        <v>266</v>
      </c>
      <c r="G5" s="84" t="s">
        <v>265</v>
      </c>
      <c r="H5" s="38" t="s">
        <v>266</v>
      </c>
      <c r="I5" s="84">
        <v>175264</v>
      </c>
      <c r="J5" s="38" t="s">
        <v>266</v>
      </c>
      <c r="K5" s="84">
        <v>175264</v>
      </c>
      <c r="L5" s="84" t="s">
        <v>271</v>
      </c>
      <c r="M5" s="38" t="s">
        <v>272</v>
      </c>
      <c r="N5" s="84">
        <v>26571</v>
      </c>
      <c r="O5" s="84" t="s">
        <v>273</v>
      </c>
      <c r="P5" s="84">
        <v>671064</v>
      </c>
      <c r="Q5" s="38" t="s">
        <v>274</v>
      </c>
      <c r="R5" s="38" t="s">
        <v>250</v>
      </c>
      <c r="S5" s="84" t="s">
        <v>275</v>
      </c>
      <c r="T5" s="84" t="s">
        <v>275</v>
      </c>
      <c r="U5" s="84" t="s">
        <v>276</v>
      </c>
      <c r="V5" s="84" t="s">
        <v>251</v>
      </c>
      <c r="W5" s="84">
        <v>541</v>
      </c>
      <c r="X5" s="38" t="s">
        <v>252</v>
      </c>
      <c r="Y5" s="84">
        <v>354048001</v>
      </c>
      <c r="Z5" s="38" t="s">
        <v>277</v>
      </c>
      <c r="AA5" s="108" t="s">
        <v>278</v>
      </c>
      <c r="AB5" s="84">
        <v>60000</v>
      </c>
      <c r="AC5" s="108" t="s">
        <v>279</v>
      </c>
      <c r="AD5" s="84">
        <v>24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3200</v>
      </c>
      <c r="AK5" s="84">
        <v>3200</v>
      </c>
      <c r="AL5" s="108" t="s">
        <v>285</v>
      </c>
      <c r="AM5" s="84">
        <v>37399.449999999997</v>
      </c>
      <c r="AN5" s="112">
        <v>14960.55</v>
      </c>
      <c r="AO5" s="112">
        <v>52360</v>
      </c>
      <c r="AP5" s="112">
        <v>22600.55</v>
      </c>
      <c r="AQ5" s="112">
        <v>1757.45</v>
      </c>
      <c r="AR5" s="112">
        <v>24358</v>
      </c>
      <c r="AS5" s="112">
        <v>19545.75</v>
      </c>
      <c r="AT5" s="112">
        <v>1694.25</v>
      </c>
      <c r="AU5" s="112">
        <v>21240</v>
      </c>
      <c r="AV5" s="84">
        <v>23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253</v>
      </c>
      <c r="BC5" s="84" t="s">
        <v>145</v>
      </c>
      <c r="BD5" s="108" t="s">
        <v>286</v>
      </c>
      <c r="BE5" s="84">
        <v>60000</v>
      </c>
      <c r="BF5" s="38" t="s">
        <v>275</v>
      </c>
      <c r="BG5" s="84" t="s">
        <v>287</v>
      </c>
      <c r="BH5" s="114" t="s">
        <v>254</v>
      </c>
      <c r="BI5" s="38" t="s">
        <v>110</v>
      </c>
      <c r="BJ5" s="85">
        <v>46049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12800</v>
      </c>
      <c r="BQ5" s="117" t="s">
        <v>202</v>
      </c>
      <c r="BR5" s="118" t="s">
        <v>288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2026-02-17T07:38:16Z</dcterms:modified>
</cp:coreProperties>
</file>