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573_Not upload 12\"/>
    </mc:Choice>
  </mc:AlternateContent>
  <xr:revisionPtr revIDLastSave="0" documentId="13_ncr:1_{FBB8BD56-97B3-4A79-844F-35334AA013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<sst xmlns="http://schemas.openxmlformats.org/spreadsheetml/2006/main" count="347" uniqueCount="288">
  <si>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</si>
  <si>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</si>
  <si>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</si>
  <si>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</si>
  <si>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</si>
  <si>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</si>
  <si>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</si>
  <si>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</si>
  <si>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</si>
  <si>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</si>
  <si>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</si>
  <si>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</si>
  <si>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</si>
  <si>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</si>
  <si>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</si>
  <si>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</si>
  <si>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</si>
  <si>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</si>
  <si>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</si>
  <si>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</si>
  <si>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</si>
  <si>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</si>
  <si>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</si>
  <si>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</si>
  <si>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</si>
  <si>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</si>
  <si>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</si>
  <si>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</si>
  <si>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</si>
  <si>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</si>
  <si>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</si>
  <si>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</si>
  <si>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</si>
  <si>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</si>
  <si>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</si>
  <si>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</si>
  <si>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</si>
  <si>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</si>
  <si>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</si>
  <si>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</si>
  <si>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</si>
  <si>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</si>
  <si>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</si>
  <si>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</si>
  <si>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</si>
  <si>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</si>
  <si>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</si>
  <si>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</si>
  <si>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</si>
  <si>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</si>
  <si>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</si>
  <si>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</si>
  <si>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</si>
  <si>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</si>
  <si>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</si>
  <si>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</si>
  <si>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</si>
  <si>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</si>
  <si>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</si>
  <si>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</si>
  <si>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</si>
  <si>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</si>
  <si>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</si>
  <si>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</si>
  <si>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</si>
  <si>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</si>
  <si>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</si>
  <si>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</si>
  <si>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</si>
  <si>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</si>
  <si>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</si>
  <si>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</si>
  <si>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</si>
  <si>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</si>
  <si>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</si>
  <si>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</si>
  <si>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</si>
  <si>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</si>
  <si>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</si>
  <si>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</si>
  <si>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</si>
  <si>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</si>
  <si>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</si>
  <si>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</si>
  <si>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</si>
  <si>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</si>
  <si>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</si>
  <si>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</si>
  <si>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</si>
  <si>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</si>
  <si>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</si>
  <si>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</si>
  <si>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</si>
  <si>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</si>
  <si>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</si>
  <si>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</si>
  <si>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</si>
  <si>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</si>
  <si>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</si>
  <si>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</si>
  <si>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</si>
  <si>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</si>
  <si>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</si>
  <si>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</si>
  <si>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</si>
  <si>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</si>
  <si>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</si>
  <si>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</si>
  <si>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</si>
  <si>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</si>
  <si>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</si>
  <si>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</si>
  <si>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</si>
  <si>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</si>
  <si>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</si>
  <si>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</si>
  <si>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</si>
  <si>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</si>
  <si>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</si>
  <si>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</si>
  <si>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</si>
  <si>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</si>
  <si>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</si>
  <si>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</si>
  <si>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</si>
  <si>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</si>
  <si>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</si>
  <si>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</si>
  <si>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</si>
  <si>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</si>
  <si>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</si>
  <si>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</si>
  <si>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</si>
  <si>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</si>
  <si>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</si>
  <si>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</si>
  <si>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</si>
  <si>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</si>
  <si>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</si>
  <si>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</si>
  <si>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</si>
  <si>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</si>
  <si>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</si>
  <si>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</si>
  <si>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</si>
  <si>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</si>
  <si>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</si>
  <si>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</si>
  <si>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</si>
  <si>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</si>
  <si>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</si>
  <si>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</si>
  <si>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</si>
  <si>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</si>
  <si>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</si>
  <si>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</si>
  <si>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</si>
  <si>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</si>
  <si>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</si>
  <si>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</si>
  <si>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</si>
  <si>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</si>
  <si>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</si>
  <si>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</si>
  <si>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</si>
  <si>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</si>
  <si>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</si>
  <si>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</si>
  <si>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</si>
  <si>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</si>
  <si>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</si>
  <si>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</si>
  <si>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</si>
  <si>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</si>
  <si>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</si>
  <si>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</si>
  <si>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</si>
  <si>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</si>
  <si>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</si>
  <si>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</si>
  <si>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</si>
  <si>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</si>
  <si>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</si>
  <si>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</si>
  <si>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</si>
  <si>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</si>
  <si>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</si>
  <si>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</si>
  <si>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</si>
  <si>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</si>
  <si>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</si>
  <si>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</si>
  <si>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</si>
  <si>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</si>
  <si>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</si>
  <si>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</si>
  <si>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</si>
  <si>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</si>
  <si>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</si>
  <si>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</si>
  <si>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</si>
  <si>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</si>
  <si>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</si>
  <si>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</si>
  <si>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</si>
  <si>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</si>
  <si>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</si>
  <si>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</si>
  <si>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</si>
  <si>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</si>
  <si>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</si>
  <si>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</si>
  <si>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</si>
  <si>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</si>
  <si>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</si>
  <si>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</si>
  <si>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</si>
  <si>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</si>
  <si>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</si>
  <si>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</si>
  <si>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</si>
  <si>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</si>
  <si>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</si>
  <si>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</si>
  <si>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</si>
  <si>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</si>
  <si>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</si>
  <si>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</si>
  <si>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</si>
  <si>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</si>
  <si>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</si>
  <si>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</si>
  <si>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</si>
  <si>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</si>
  <si>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</si>
  <si>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</si>
  <si>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</si>
  <si>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</si>
  <si>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</si>
  <si>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</si>
  <si>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</si>
  <si>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</si>
  <si>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</si>
  <si>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</si>
  <si>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</si>
  <si>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:18-Jan-2026</t>
  </si>
  <si>
    <t>To Date :18-Jan-2026</t>
  </si>
  <si>
    <t>Reporting Time : 9:00 AM</t>
  </si>
  <si>
    <t>North</t>
  </si>
  <si>
    <t>Haryana</t>
  </si>
  <si>
    <t>Karnal</t>
  </si>
  <si>
    <t>Pundri</t>
  </si>
  <si>
    <t>HR3242</t>
  </si>
  <si>
    <t>SERHADA</t>
  </si>
  <si>
    <t>SF0090917</t>
  </si>
  <si>
    <t>Vijay</t>
  </si>
  <si>
    <t>SERHADA C2</t>
  </si>
  <si>
    <t>SERHADA C2 Mosam1</t>
  </si>
  <si>
    <t>Chetana</t>
  </si>
  <si>
    <t>SSF2303119</t>
  </si>
  <si>
    <t>SC</t>
  </si>
  <si>
    <t>HINDU</t>
  </si>
  <si>
    <t>Agriculture &amp; Farming</t>
  </si>
  <si>
    <t>SUNITA</t>
  </si>
  <si>
    <t>21-Jun-2023</t>
  </si>
  <si>
    <t>Tue</t>
  </si>
  <si>
    <t>2</t>
  </si>
  <si>
    <t>3.98 Yrs</t>
  </si>
  <si>
    <t>04 Feb 2022</t>
  </si>
  <si>
    <t>&gt; 2 to 4 Years</t>
  </si>
  <si>
    <t>08-Aug-2023</t>
  </si>
  <si>
    <t>23-Jan-2026</t>
  </si>
  <si>
    <t>Open</t>
  </si>
  <si>
    <t>9034605139</t>
  </si>
  <si>
    <t>Vishvendra Singh/SF0084505</t>
  </si>
  <si>
    <t>As per loan card &amp; digital payment, Borrower Sunita /351871254 paid the below mentioned EMI amount to the Branch Manager Kuldeep Kumar/SF0071334 , and Loan Officer Ajay Kumar/SF0073491 but the same was not posted in the FIMO.
# Paid an as per Loan Card and Digital payment Previous 7 month EMI amount of Rs. 2780*7=19460 /- paid in Branch Manager Kuldeep Kumar/SF0071334, on date 11-Oct-2024&amp; 11-Dec-2024, (As per loan Card and Digital payment), but the same was not posted in the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#Paid an EMI amount of Rs. 8340/- on date 11-Oct-2024. (As per loan Card &amp; Digital payment )
# Paid an EMI amount of Rs. 11120/- on date 11-Dec-2024. (As per loan Card &amp; Digital payment)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Fraud Amount : Rs. 19,460/-
Total Recoverd Amount : Rs. 00/-
To be recovered amount : Rs. 19,460/-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#As per loan card borrower Sunita /351871254 paid the below mentioned EMI amount to the Loan officer Ajay kumar/SF0073491 paid on Date-08-01-02024,&amp; 08-03-2024,&amp; 08-04-2024 but the same was not posted in the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Paid an EMI amount of Rs. 2780/- on date 8-Jan-2024. (As per loan Card)
# Paid an EMI amount of Rs. 2780/- on date 8-Mar-2024. (As per loan Card)
# Paid an EMI amount of Rs. 2780/- on date 8-Apr-2024. (As per loan Card)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Fraud Amount : Rs. 8,340/-
Total Recoverd Amount : Rs. 00/-
To be recovered amount : Rs. 8,340/-</t>
  </si>
  <si>
    <t>SF0071334</t>
  </si>
  <si>
    <t>Branch Manager</t>
  </si>
  <si>
    <t>Complaint Lodged</t>
  </si>
  <si>
    <t>CSS</t>
  </si>
  <si>
    <t>Borrowwr has paid the amount in Oct 24 and Dec 24 But not updated </t>
  </si>
  <si>
    <t>Completed-Report Submitted</t>
  </si>
  <si>
    <t>Karam Veer/SF0072751</t>
  </si>
  <si>
    <t>Vipin Yadav/SF0071928</t>
  </si>
  <si>
    <t>Kapil Kumar/SF0071291</t>
  </si>
  <si>
    <t>Absconding</t>
  </si>
  <si>
    <t>FN25-26-03573</t>
  </si>
  <si>
    <t>Kuldeep Kumar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</si>
</sst>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.5"/>
      <color rgb="FF000000"/>
      <name val="Calibri"/>
      <family val="2"/>
      <scheme val="minor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34" fillId="0" borderId="1" xfId="15" applyNumberFormat="1" applyFont="1" applyFill="1" applyBorder="1" applyAlignment="1" applyProtection="1">
      <alignment horizontal="left" vertical="top" wrapText="1"/>
      <protection locked="0"/>
    </xf>
    <xf numFmtId="0" fontId="35" fillId="0" borderId="15" xfId="17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5" t="str">
        <f>IF('Physical Cash at Safe'!D28="Yes", 'Physical Cash at Safe'!A4, 'Borrower Wise Details'!B5)</f>
        <v>HR3242</v>
      </c>
      <c r="D5" s="63" t="str">
        <f>IF('Physical Cash at Safe'!D28="Yes", 'Physical Cash at Safe'!B4, 'Borrower Wise Details'!C5)</f>
        <v>Pundri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46039</v>
      </c>
      <c r="H5" s="106" t="s">
        <v>279</v>
      </c>
      <c r="I5" s="61">
        <v>46043</v>
      </c>
      <c r="J5" s="73" t="str">
        <f>IF('Physical Cash at Safe'!D28="Yes",'Physical Cash at Safe'!E28,IF('Borrower Wise Details'!D5&lt;&gt;"",'Borrower Wise Details'!D5,""))</f>
        <v>FN25-26-03573</v>
      </c>
      <c r="K5" s="80">
        <v>1</v>
      </c>
      <c r="L5" s="81">
        <v>19460</v>
      </c>
      <c r="M5" s="81"/>
      <c r="N5" s="81" t="s">
        <v>284</v>
      </c>
      <c r="O5" s="81" t="s">
        <v>244</v>
      </c>
      <c r="P5" s="81" t="s">
        <v>282</v>
      </c>
      <c r="Q5" s="81" t="s">
        <v>283</v>
      </c>
      <c r="R5" s="74" t="str">
        <f>IF('Physical Cash at Safe'!$D$28="Yes", 'Physical Cash at Safe'!$A$28, IF('Borrower Wise Details'!F5&lt;&gt;"", 'Borrower Wise Details'!F5, ""))</f>
        <v>Kuldeep Kumar Kumar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SF0071334</v>
      </c>
      <c r="U5" s="76" t="s">
        <v>285</v>
      </c>
      <c r="V5" s="61">
        <v>45676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281</v>
      </c>
      <c r="Z5" s="61">
        <v>46044</v>
      </c>
      <c r="AA5" s="61">
        <v>46045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19460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19460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46065</v>
      </c>
      <c r="AH5" s="130" t="s">
        <v>280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HR3242</v>
      </c>
      <c r="C5" s="50" t="str">
        <f>IF('Fraud Investigation Report'!D5="", "", 'Fraud Investigation Report'!D5)</f>
        <v>Pundri</v>
      </c>
      <c r="D5" s="68" t="str">
        <f>IF(OR('Fraud Investigation Report'!R5="", 'Fraud Investigation Report'!R5=0), "", 'Fraud Investigation Report'!R5)</f>
        <v>Kuldeep Kumar Kumar</v>
      </c>
      <c r="E5" s="68" t="str">
        <f>IF(OR('Fraud Investigation Report'!T5="", 'Fraud Investigation Report'!T5=0), "", 'Fraud Investigation Report'!T5)</f>
        <v>SF0071334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FN25-26-03573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19460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19460</v>
      </c>
      <c r="Q5" s="49"/>
      <c r="R5" s="83" t="s">
        <v>278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8" sqref="B8:C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215</v>
      </c>
      <c r="D29" s="141" t="s">
        <v>216</v>
      </c>
      <c r="E29" s="142"/>
    </row>
    <row r="30" spans="1:5" ht="40" customHeight="1" x14ac:dyDescent="0.35">
      <c r="A30" s="127"/>
      <c r="B30" s="127"/>
      <c r="C30" s="128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Normal="90" workbookViewId="0">
      <selection activeCell="S4" sqref="S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1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HR3242</v>
      </c>
      <c r="C5" s="118" t="str">
        <f>IF('Loan Outstanding Report'!$H$5="", "", 'Loan Outstanding Report'!$H$5)</f>
        <v>Pundri</v>
      </c>
      <c r="D5" s="131" t="s">
        <v>286</v>
      </c>
      <c r="E5" s="65">
        <v>46045</v>
      </c>
      <c r="F5" s="38" t="s">
        <v>287</v>
      </c>
      <c r="G5" s="49" t="s">
        <v>276</v>
      </c>
      <c r="H5" s="49" t="s">
        <v>277</v>
      </c>
      <c r="I5" s="119" t="s">
        <v>256</v>
      </c>
      <c r="J5" s="119" t="s">
        <v>259</v>
      </c>
      <c r="K5" s="119" t="s">
        <v>263</v>
      </c>
      <c r="L5" s="11">
        <v>351871254</v>
      </c>
      <c r="M5" s="65" t="s">
        <v>264</v>
      </c>
      <c r="N5" s="123">
        <v>52000</v>
      </c>
      <c r="O5" s="123">
        <v>2780</v>
      </c>
      <c r="P5" s="120" t="s">
        <v>139</v>
      </c>
      <c r="Q5" s="79">
        <v>45576</v>
      </c>
      <c r="R5" s="123">
        <v>8340</v>
      </c>
      <c r="S5" s="123">
        <v>0</v>
      </c>
      <c r="T5" s="123"/>
      <c r="U5" s="124">
        <f t="shared" ref="U5" si="0">IF(AND(ISBLANK(R5),ISBLANK(S5),ISBLANK(T5)),"",R5-(S5+T5))</f>
        <v>8340</v>
      </c>
      <c r="V5" s="116" t="s">
        <v>202</v>
      </c>
      <c r="W5" s="121" t="s">
        <v>275</v>
      </c>
    </row>
    <row r="6" spans="1:23" ht="25" customHeight="1" thickBot="1" x14ac:dyDescent="0.35">
      <c r="A6" s="64">
        <v>2</v>
      </c>
      <c r="B6" s="60" t="str">
        <f>IF(J6&lt;&gt;"", $B$5, "")</f>
        <v>HR3242</v>
      </c>
      <c r="C6" s="118" t="str">
        <f>IF(J6&lt;&gt;"", $C$5, "")</f>
        <v>Pundri</v>
      </c>
      <c r="D6" s="131" t="s">
        <v>286</v>
      </c>
      <c r="E6" s="65">
        <v>46045</v>
      </c>
      <c r="F6" s="38" t="s">
        <v>287</v>
      </c>
      <c r="G6" s="49" t="s">
        <v>276</v>
      </c>
      <c r="H6" s="49" t="s">
        <v>277</v>
      </c>
      <c r="I6" s="119" t="s">
        <v>256</v>
      </c>
      <c r="J6" s="119" t="s">
        <v>259</v>
      </c>
      <c r="K6" s="119" t="s">
        <v>263</v>
      </c>
      <c r="L6" s="11">
        <v>351871254</v>
      </c>
      <c r="M6" s="65" t="s">
        <v>264</v>
      </c>
      <c r="N6" s="123">
        <v>52000</v>
      </c>
      <c r="O6" s="123">
        <v>2780</v>
      </c>
      <c r="P6" s="120" t="s">
        <v>139</v>
      </c>
      <c r="Q6" s="79">
        <v>45637</v>
      </c>
      <c r="R6" s="123">
        <v>11120</v>
      </c>
      <c r="S6" s="123">
        <v>0</v>
      </c>
      <c r="T6" s="123"/>
      <c r="U6" s="124">
        <f t="shared" ref="U6:U69" si="1">IF(AND(ISBLANK(R6),ISBLANK(S6),ISBLANK(T6)),"",R6-(S6+T6))</f>
        <v>11120</v>
      </c>
      <c r="V6" s="116" t="s">
        <v>202</v>
      </c>
      <c r="W6" s="121" t="s">
        <v>275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>IF(J8&lt;&gt;"", $D$5, "")</f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Q9" sqref="BQ9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245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246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247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283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252</v>
      </c>
      <c r="H5" s="38" t="s">
        <v>251</v>
      </c>
      <c r="I5" s="83">
        <v>167626</v>
      </c>
      <c r="J5" s="38" t="s">
        <v>253</v>
      </c>
      <c r="K5" s="83">
        <v>167626</v>
      </c>
      <c r="L5" s="83" t="s">
        <v>254</v>
      </c>
      <c r="M5" s="38" t="s">
        <v>255</v>
      </c>
      <c r="N5" s="83">
        <v>305741</v>
      </c>
      <c r="O5" s="83" t="s">
        <v>256</v>
      </c>
      <c r="P5" s="83">
        <v>415469</v>
      </c>
      <c r="Q5" s="38" t="s">
        <v>257</v>
      </c>
      <c r="R5" s="38" t="s">
        <v>258</v>
      </c>
      <c r="S5" s="83" t="s">
        <v>259</v>
      </c>
      <c r="T5" s="83" t="s">
        <v>259</v>
      </c>
      <c r="U5" s="83" t="s">
        <v>260</v>
      </c>
      <c r="V5" s="83" t="s">
        <v>261</v>
      </c>
      <c r="W5" s="83">
        <v>541</v>
      </c>
      <c r="X5" s="38" t="s">
        <v>262</v>
      </c>
      <c r="Y5" s="83">
        <v>351871254</v>
      </c>
      <c r="Z5" s="38" t="s">
        <v>263</v>
      </c>
      <c r="AA5" s="107" t="s">
        <v>264</v>
      </c>
      <c r="AB5" s="83">
        <v>52000</v>
      </c>
      <c r="AC5" s="107" t="s">
        <v>265</v>
      </c>
      <c r="AD5" s="83">
        <v>24</v>
      </c>
      <c r="AE5" s="83" t="s">
        <v>266</v>
      </c>
      <c r="AF5" s="83" t="s">
        <v>267</v>
      </c>
      <c r="AG5" s="107" t="s">
        <v>268</v>
      </c>
      <c r="AH5" s="83" t="s">
        <v>269</v>
      </c>
      <c r="AI5" s="107" t="s">
        <v>270</v>
      </c>
      <c r="AJ5" s="83">
        <v>2780</v>
      </c>
      <c r="AK5" s="83">
        <v>2780</v>
      </c>
      <c r="AL5" s="107" t="s">
        <v>271</v>
      </c>
      <c r="AM5" s="83">
        <v>22328.49</v>
      </c>
      <c r="AN5" s="111">
        <v>11940.51</v>
      </c>
      <c r="AO5" s="111">
        <v>34269</v>
      </c>
      <c r="AP5" s="111">
        <v>29671.51</v>
      </c>
      <c r="AQ5" s="111">
        <v>3688.49</v>
      </c>
      <c r="AR5" s="111">
        <v>33360</v>
      </c>
      <c r="AS5" s="111">
        <v>29671.51</v>
      </c>
      <c r="AT5" s="111">
        <v>3688.49</v>
      </c>
      <c r="AU5" s="111">
        <v>33360</v>
      </c>
      <c r="AV5" s="83">
        <v>30</v>
      </c>
      <c r="AW5" s="83"/>
      <c r="AX5" s="83"/>
      <c r="AY5" s="107"/>
      <c r="AZ5" s="83"/>
      <c r="BA5" s="83"/>
      <c r="BB5" s="83" t="s">
        <v>272</v>
      </c>
      <c r="BC5" s="83" t="s">
        <v>145</v>
      </c>
      <c r="BD5" s="107"/>
      <c r="BE5" s="83">
        <v>0</v>
      </c>
      <c r="BF5" s="38" t="s">
        <v>259</v>
      </c>
      <c r="BG5" s="83" t="s">
        <v>273</v>
      </c>
      <c r="BH5" s="113" t="s">
        <v>274</v>
      </c>
      <c r="BI5" s="38" t="s">
        <v>110</v>
      </c>
      <c r="BJ5" s="84">
        <v>46045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>
        <v>19460</v>
      </c>
      <c r="BQ5" s="116" t="s">
        <v>209</v>
      </c>
      <c r="BR5" s="129" t="s">
        <v>275</v>
      </c>
    </row>
    <row r="6" spans="1:70" s="112" customFormat="1" ht="15" customHeight="1" x14ac:dyDescent="0.35">
      <c r="A6" s="83"/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/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/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/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/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/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/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/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/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/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/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/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/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/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/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/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/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/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/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/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/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/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/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/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/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/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/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/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/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/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/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/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/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/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/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/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/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/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/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/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/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/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/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/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/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/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/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/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/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/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/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/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/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/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/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/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/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/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/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/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/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/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/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/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/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/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/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/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/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/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/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/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/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/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/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/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/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/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/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/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/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/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/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/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/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/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/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/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/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/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/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/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/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/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/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/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/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/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/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/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/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/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/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/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/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/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/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/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/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/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/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/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/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/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/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/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/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/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/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/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/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/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/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/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/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/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/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/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/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/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/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/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/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/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/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/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/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/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/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/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/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/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/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/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/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/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/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/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/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/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/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/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/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/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/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/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/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/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/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/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/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/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/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/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/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/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/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/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/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/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/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/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/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/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/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/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/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/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/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/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/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/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/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/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/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/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/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/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/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/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/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/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/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/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/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/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/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/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/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/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/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/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/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/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/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/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/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/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/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/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/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/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/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/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/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/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/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/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/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/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/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/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/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/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/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/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/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/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/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/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/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/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/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/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/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/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/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/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/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/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/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2026-02-12T06:12:16Z</dcterms:modified>
</cp:coreProperties>
</file>