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607\"/>
    </mc:Choice>
  </mc:AlternateContent>
  <xr:revisionPtr revIDLastSave="0" documentId="13_ncr:1_{EA176842-3432-41CA-B941-F608A7DB8B4C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<sst xmlns="http://schemas.openxmlformats.org/spreadsheetml/2006/main" count="427" uniqueCount="289">
  <si>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</si>
  <si>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</si>
  <si>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</si>
  <si>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</si>
  <si>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</si>
  <si>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</si>
  <si>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</si>
  <si>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</si>
  <si>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</si>
  <si>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</si>
  <si>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</si>
  <si>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</si>
  <si>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</si>
  <si>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</si>
  <si>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</si>
  <si>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</si>
  <si>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</si>
  <si>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</si>
  <si>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</si>
  <si>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</si>
  <si>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</si>
  <si>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</si>
  <si>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</si>
  <si>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</si>
  <si>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</si>
  <si>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</si>
  <si>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</si>
  <si>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</si>
  <si>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</si>
  <si>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</si>
  <si>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</si>
  <si>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</si>
  <si>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</si>
  <si>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</si>
  <si>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</si>
  <si>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</si>
  <si>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</si>
  <si>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</si>
  <si>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</si>
  <si>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</si>
  <si>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</si>
  <si>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</si>
  <si>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</si>
  <si>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</si>
  <si>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</si>
  <si>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</si>
  <si>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</si>
  <si>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</si>
  <si>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</si>
  <si>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</si>
  <si>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</si>
  <si>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</si>
  <si>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</si>
  <si>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</si>
  <si>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</si>
  <si>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</si>
  <si>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</si>
  <si>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</si>
  <si>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</si>
  <si>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</si>
  <si>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</si>
  <si>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</si>
  <si>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</si>
  <si>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</si>
  <si>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</si>
  <si>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</si>
  <si>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</si>
  <si>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</si>
  <si>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</si>
  <si>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</si>
  <si>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</si>
  <si>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</si>
  <si>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</si>
  <si>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</si>
  <si>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</si>
  <si>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</si>
  <si>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</si>
  <si>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</si>
  <si>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</si>
  <si>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</si>
  <si>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</si>
  <si>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</si>
  <si>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</si>
  <si>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</si>
  <si>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</si>
  <si>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</si>
  <si>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</si>
  <si>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</si>
  <si>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</si>
  <si>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</si>
  <si>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</si>
  <si>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</si>
  <si>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</si>
  <si>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</si>
  <si>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</si>
  <si>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</si>
  <si>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</si>
  <si>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</si>
  <si>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</si>
  <si>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</si>
  <si>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</si>
  <si>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</si>
  <si>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</si>
  <si>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</si>
  <si>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</si>
  <si>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</si>
  <si>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</si>
  <si>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</si>
  <si>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</si>
  <si>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</si>
  <si>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</si>
  <si>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</si>
  <si>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</si>
  <si>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</si>
  <si>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</si>
  <si>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</si>
  <si>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</si>
  <si>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</si>
  <si>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</si>
  <si>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</si>
  <si>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</si>
  <si>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</si>
  <si>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</si>
  <si>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</si>
  <si>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</si>
  <si>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</si>
  <si>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</si>
  <si>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</si>
  <si>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</si>
  <si>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</si>
  <si>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</si>
  <si>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</si>
  <si>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</si>
  <si>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</si>
  <si>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</si>
  <si>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</si>
  <si>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</si>
  <si>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</si>
  <si>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</si>
  <si>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</si>
  <si>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</si>
  <si>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</si>
  <si>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</si>
  <si>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</si>
  <si>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</si>
  <si>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</si>
  <si>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</si>
  <si>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</si>
  <si>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</si>
  <si>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</si>
  <si>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</si>
  <si>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</si>
  <si>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</si>
  <si>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</si>
  <si>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</si>
  <si>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</si>
  <si>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</si>
  <si>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</si>
  <si>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</si>
  <si>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</si>
  <si>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</si>
  <si>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</si>
  <si>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</si>
  <si>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</si>
  <si>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</si>
  <si>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</si>
  <si>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</si>
  <si>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</si>
  <si>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</si>
  <si>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</si>
  <si>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</si>
  <si>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</si>
  <si>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</si>
  <si>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</si>
  <si>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</si>
  <si>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</si>
  <si>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</si>
  <si>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</si>
  <si>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</si>
  <si>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</si>
  <si>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</si>
  <si>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</si>
  <si>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</si>
  <si>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</si>
  <si>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</si>
  <si>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</si>
  <si>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</si>
  <si>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</si>
  <si>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</si>
  <si>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</si>
  <si>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</si>
  <si>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</si>
  <si>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</si>
  <si>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</si>
  <si>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</si>
  <si>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</si>
  <si>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</si>
  <si>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</si>
  <si>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</si>
  <si>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</si>
  <si>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</si>
  <si>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</si>
  <si>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</si>
  <si>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</si>
  <si>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</si>
  <si>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</si>
  <si>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</si>
  <si>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</si>
  <si>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</si>
  <si>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</si>
  <si>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</si>
  <si>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</si>
  <si>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</si>
  <si>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</si>
  <si>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</si>
  <si>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</si>
  <si>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</si>
  <si>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</si>
  <si>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</si>
  <si>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</si>
  <si>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</si>
  <si>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</si>
  <si>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</si>
  <si>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</si>
  <si>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</si>
  <si>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</si>
  <si>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</si>
  <si>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</si>
  <si>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</si>
  <si>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</si>
  <si>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</si>
  <si>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</si>
  <si>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</si>
  <si>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</si>
  <si>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</si>
  <si>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</si>
  <si>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</si>
  <si>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</si>
  <si>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</si>
  <si>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</si>
  <si>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</si>
  <si>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</si>
  <si>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</si>
  <si>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</si>
  <si>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</si>
  <si>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</si>
  <si>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</si>
  <si>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</si>
  <si>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</si>
  <si>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</si>
  <si>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Madhya Pradesh-2</t>
  </si>
  <si>
    <t>Jabalpur</t>
  </si>
  <si>
    <t>MPGL0385</t>
  </si>
  <si>
    <t>Karmeta</t>
  </si>
  <si>
    <t>SF0094745</t>
  </si>
  <si>
    <t>Ajya Singh</t>
  </si>
  <si>
    <t>103</t>
  </si>
  <si>
    <t>MAA</t>
  </si>
  <si>
    <t>Chetana</t>
  </si>
  <si>
    <t>CID038502491</t>
  </si>
  <si>
    <t>EBC</t>
  </si>
  <si>
    <t>HINDU</t>
  </si>
  <si>
    <t>Towel Business</t>
  </si>
  <si>
    <t>GEETA YADAV</t>
  </si>
  <si>
    <t>03-Feb-2024</t>
  </si>
  <si>
    <t>06</t>
  </si>
  <si>
    <t>9</t>
  </si>
  <si>
    <t>12.28 Yrs</t>
  </si>
  <si>
    <t>08 Sep 2021</t>
  </si>
  <si>
    <t>&gt; 10 Years</t>
  </si>
  <si>
    <t>06-Mar-2024</t>
  </si>
  <si>
    <t>30-Oct-2025</t>
  </si>
  <si>
    <t>Open</t>
  </si>
  <si>
    <t>31-Dec-2024</t>
  </si>
  <si>
    <t>Equifax</t>
  </si>
  <si>
    <t>Rahul gupta/SF0099970</t>
  </si>
  <si>
    <t>Atul Yadav</t>
  </si>
  <si>
    <t>SF0044829</t>
  </si>
  <si>
    <t>Credit Assistant</t>
  </si>
  <si>
    <t>FRM Observation: Staff Atul ID-SF0044829 had collected 9 Monthly EMI's from the customer Geeta Yadav Loan ID 355056360 between the period of 6th March'24 to 6th Dec'24 out of those he only updated RS. 1,150/- in FIMO and Rs. 37,280/- not input in FIMO by Atul ID-SF0044829.</t>
  </si>
  <si>
    <t>CSS</t>
  </si>
  <si>
    <t>Ashish Chouarasia/SF0009276</t>
  </si>
  <si>
    <t>Pancham Singh patel/SF0008390</t>
  </si>
  <si>
    <t>Roop singh Kurmi/SF0001732</t>
  </si>
  <si>
    <t>Omkar Namdev/SF0015698</t>
  </si>
  <si>
    <t>Completed-Report Submitted</t>
  </si>
  <si>
    <t>Terminated</t>
  </si>
  <si>
    <t>FN25-26-03607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</si>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</sst>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14" fontId="36" fillId="0" borderId="15" xfId="0" applyNumberFormat="1" applyFont="1" applyBorder="1" applyAlignment="1">
      <alignment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">
      <c r="C7" s="54" t="s">
        <v>122</v>
      </c>
      <c r="E7" t="s">
        <v>112</v>
      </c>
      <c r="I7" t="s">
        <v>201</v>
      </c>
      <c r="K7" s="101"/>
    </row>
    <row r="8" spans="1:11" x14ac:dyDescent="0.3">
      <c r="C8" s="54" t="s">
        <v>123</v>
      </c>
      <c r="E8" t="s">
        <v>111</v>
      </c>
      <c r="I8" t="s">
        <v>202</v>
      </c>
      <c r="K8" s="101"/>
    </row>
    <row r="9" spans="1:11" x14ac:dyDescent="0.3">
      <c r="C9" s="54" t="s">
        <v>124</v>
      </c>
      <c r="I9" t="s">
        <v>198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240</v>
      </c>
    </row>
    <row r="3" spans="1:34" ht="15.6" x14ac:dyDescent="0.3">
      <c r="A3" s="71" t="s">
        <v>241</v>
      </c>
      <c r="H3" s="113"/>
    </row>
    <row r="4" spans="1:34" ht="55.2" x14ac:dyDescent="0.3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MPGL0385</v>
      </c>
      <c r="D5" s="64" t="str">
        <f>IF('Physical Cash at Safe'!D28="Yes", 'Physical Cash at Safe'!A4, 'Borrower Wise Details'!C5)</f>
        <v>Jabalpur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Madhya Pradesh-2</v>
      </c>
      <c r="G5" s="61">
        <v>46046</v>
      </c>
      <c r="H5" s="62" t="s">
        <v>280</v>
      </c>
      <c r="I5" s="61">
        <v>46055</v>
      </c>
      <c r="J5" s="79" t="str">
        <f>IF('Physical Cash at Safe'!D28="Yes",'Physical Cash at Safe'!E28,IF('Borrower Wise Details'!D5&lt;&gt;"",'Borrower Wise Details'!D5,""))</f>
        <v>FN25-26-03607</v>
      </c>
      <c r="K5" s="90">
        <v>1</v>
      </c>
      <c r="L5" s="91">
        <v>38430</v>
      </c>
      <c r="M5" s="91">
        <v>1150</v>
      </c>
      <c r="N5" s="91" t="s">
        <v>281</v>
      </c>
      <c r="O5" s="91" t="s">
        <v>282</v>
      </c>
      <c r="P5" s="91" t="s">
        <v>283</v>
      </c>
      <c r="Q5" s="91" t="s">
        <v>284</v>
      </c>
      <c r="R5" s="80" t="str">
        <f>IF('Physical Cash at Safe'!$D$28="Yes", 'Physical Cash at Safe'!$A$28, IF('Borrower Wise Details'!F5&lt;&gt;"", 'Borrower Wise Details'!F5, ""))</f>
        <v>Atul Yadav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SF0044829</v>
      </c>
      <c r="U5" s="84" t="s">
        <v>286</v>
      </c>
      <c r="V5" s="61"/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285</v>
      </c>
      <c r="Z5" s="61">
        <v>46046</v>
      </c>
      <c r="AA5" s="61">
        <v>46046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38430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1150</v>
      </c>
      <c r="AE5" s="81">
        <f>IF(AND(AC5="", AD5=""), "", IF(AD5="", AC5, AC5 - IF(ISNUMBER(AD5), AD5, 0)))</f>
        <v>37280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46070</v>
      </c>
      <c r="AH5" s="75" t="s">
        <v>279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31" t="s">
        <v>85</v>
      </c>
      <c r="I3" s="131"/>
      <c r="J3" s="131"/>
      <c r="K3" s="131"/>
      <c r="L3" s="131"/>
      <c r="M3" s="131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MPGL0385</v>
      </c>
      <c r="C5" s="50" t="str">
        <f>IF('Fraud Investigation Report'!D5="", "", 'Fraud Investigation Report'!D5)</f>
        <v>Jabalpur</v>
      </c>
      <c r="D5" s="73" t="str">
        <f>IF(OR('Fraud Investigation Report'!R5="", 'Fraud Investigation Report'!R5=0), "", 'Fraud Investigation Report'!R5)</f>
        <v>Atul Yadav</v>
      </c>
      <c r="E5" s="73" t="str">
        <f>IF(OR('Fraud Investigation Report'!T5="", 'Fraud Investigation Report'!T5=0), "", 'Fraud Investigation Report'!T5)</f>
        <v>SF0044829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FN25-26-03607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38430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38430</v>
      </c>
      <c r="O5" s="107">
        <f>IF('Fraud Investigation Report'!AD5="", "", 'Fraud Investigation Report'!AD5)</f>
        <v>1150</v>
      </c>
      <c r="P5" s="106">
        <f>IF(AND(N5="", O5=""), "", IF(O5="", N5, N5 - IF(ISNUMBER(O5), O5, 0)))</f>
        <v>37280</v>
      </c>
      <c r="Q5" s="49"/>
      <c r="R5" s="95" t="s">
        <v>288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240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68</v>
      </c>
      <c r="B7" s="138"/>
      <c r="C7" s="138"/>
      <c r="D7" s="138"/>
      <c r="E7" s="138"/>
    </row>
    <row r="8" spans="1:5" ht="15" customHeight="1" x14ac:dyDescent="0.3">
      <c r="A8" s="139" t="s">
        <v>69</v>
      </c>
      <c r="B8" s="141" t="s">
        <v>90</v>
      </c>
      <c r="C8" s="142"/>
      <c r="D8" s="143" t="s">
        <v>70</v>
      </c>
      <c r="E8" s="144"/>
    </row>
    <row r="9" spans="1:5" ht="14.4" x14ac:dyDescent="0.3">
      <c r="A9" s="140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45" t="s">
        <v>95</v>
      </c>
      <c r="B20" s="146"/>
      <c r="C20" s="32"/>
      <c r="D20" s="33" t="s">
        <v>89</v>
      </c>
      <c r="E20" s="34"/>
    </row>
    <row r="21" spans="1:5" ht="30" customHeight="1" x14ac:dyDescent="0.3">
      <c r="A21" s="147" t="s">
        <v>86</v>
      </c>
      <c r="B21" s="148"/>
      <c r="C21" s="34"/>
      <c r="D21" s="33" t="s">
        <v>87</v>
      </c>
      <c r="E21" s="34"/>
    </row>
    <row r="22" spans="1:5" ht="30" customHeight="1" x14ac:dyDescent="0.3">
      <c r="A22" s="147" t="s">
        <v>75</v>
      </c>
      <c r="B22" s="148"/>
      <c r="C22" s="34"/>
      <c r="D22" s="35" t="s">
        <v>76</v>
      </c>
      <c r="E22" s="34"/>
    </row>
    <row r="23" spans="1:5" ht="30" customHeight="1" x14ac:dyDescent="0.3">
      <c r="A23" s="147" t="s">
        <v>77</v>
      </c>
      <c r="B23" s="148"/>
      <c r="C23" s="52">
        <f>(C19+C21)-(E20+E21)-E19</f>
        <v>0</v>
      </c>
      <c r="D23" s="53" t="s">
        <v>209</v>
      </c>
      <c r="E23" s="34"/>
    </row>
    <row r="24" spans="1:5" ht="82.5" customHeight="1" x14ac:dyDescent="0.3">
      <c r="A24" s="33" t="s">
        <v>246</v>
      </c>
      <c r="B24" s="132"/>
      <c r="C24" s="132"/>
      <c r="D24" s="132"/>
      <c r="E24" s="132"/>
    </row>
    <row r="25" spans="1:5" ht="57.75" customHeight="1" x14ac:dyDescent="0.3">
      <c r="A25" s="36" t="s">
        <v>78</v>
      </c>
      <c r="B25" s="154"/>
      <c r="C25" s="154"/>
      <c r="D25" s="154"/>
      <c r="E25" s="154"/>
    </row>
    <row r="26" spans="1:5" ht="20.100000000000001" customHeight="1" x14ac:dyDescent="0.3">
      <c r="A26" s="159" t="s">
        <v>183</v>
      </c>
      <c r="B26" s="159"/>
      <c r="C26" s="159"/>
      <c r="D26" s="159"/>
      <c r="E26" s="159"/>
    </row>
    <row r="27" spans="1:5" ht="27.75" customHeight="1" x14ac:dyDescent="0.3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182</v>
      </c>
      <c r="B29" s="78" t="s">
        <v>181</v>
      </c>
      <c r="C29" s="77" t="s">
        <v>211</v>
      </c>
      <c r="D29" s="157" t="s">
        <v>212</v>
      </c>
      <c r="E29" s="158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213</v>
      </c>
      <c r="B32" s="38"/>
      <c r="C32" s="37" t="s">
        <v>79</v>
      </c>
      <c r="D32" s="155"/>
      <c r="E32" s="156"/>
    </row>
    <row r="33" spans="1:5" ht="18" customHeight="1" x14ac:dyDescent="0.3">
      <c r="A33" s="37" t="s">
        <v>80</v>
      </c>
      <c r="B33" s="38"/>
      <c r="C33" s="39" t="s">
        <v>81</v>
      </c>
      <c r="D33" s="149" t="s">
        <v>82</v>
      </c>
      <c r="E33" s="150"/>
    </row>
    <row r="34" spans="1:5" ht="27.6" x14ac:dyDescent="0.3">
      <c r="A34" s="39" t="s">
        <v>214</v>
      </c>
      <c r="B34" s="38"/>
      <c r="C34" s="39" t="s">
        <v>215</v>
      </c>
      <c r="D34" s="151"/>
      <c r="E34" s="152"/>
    </row>
    <row r="35" spans="1:5" ht="27.6" x14ac:dyDescent="0.3">
      <c r="A35" s="39" t="s">
        <v>216</v>
      </c>
      <c r="B35" s="38"/>
      <c r="C35" s="39" t="s">
        <v>218</v>
      </c>
      <c r="D35" s="151"/>
      <c r="E35" s="152"/>
    </row>
    <row r="36" spans="1:5" ht="25.5" customHeight="1" x14ac:dyDescent="0.3">
      <c r="A36" s="39" t="s">
        <v>217</v>
      </c>
      <c r="B36" s="38"/>
      <c r="C36" s="39" t="s">
        <v>219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O5" activePane="bottomRight" state="frozen"/>
      <selection pane="topRight" activeCell="E1" sqref="E1"/>
      <selection pane="bottomLeft" activeCell="A5" sqref="A5"/>
      <selection pane="bottomRight" activeCell="R5" sqref="R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.45" x14ac:dyDescent="0.3">
      <c r="A1" s="2" t="s">
        <v>2</v>
      </c>
    </row>
    <row r="2" spans="1:23" ht="15.45" x14ac:dyDescent="0.3">
      <c r="A2" s="70" t="s">
        <v>240</v>
      </c>
    </row>
    <row r="3" spans="1:23" ht="15.4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MPGL0385</v>
      </c>
      <c r="C5" s="60" t="str">
        <f>IF('Loan Outstanding Report'!$H$5="", "", 'Loan Outstanding Report'!$H$5)</f>
        <v>Jabalpur</v>
      </c>
      <c r="D5" s="41" t="s">
        <v>287</v>
      </c>
      <c r="E5" s="66">
        <v>46046</v>
      </c>
      <c r="F5" s="93" t="s">
        <v>276</v>
      </c>
      <c r="G5" s="49" t="s">
        <v>277</v>
      </c>
      <c r="H5" s="49" t="s">
        <v>278</v>
      </c>
      <c r="I5" s="49">
        <v>125225</v>
      </c>
      <c r="J5" s="49" t="s">
        <v>259</v>
      </c>
      <c r="K5" s="49" t="s">
        <v>263</v>
      </c>
      <c r="L5" s="11">
        <v>355056360</v>
      </c>
      <c r="M5" s="67" t="s">
        <v>264</v>
      </c>
      <c r="N5" s="49">
        <v>80000</v>
      </c>
      <c r="O5" s="49">
        <v>4270</v>
      </c>
      <c r="P5" s="67" t="s">
        <v>133</v>
      </c>
      <c r="Q5" s="89">
        <v>45357</v>
      </c>
      <c r="R5" s="49">
        <v>38430</v>
      </c>
      <c r="S5" s="49">
        <v>1150</v>
      </c>
      <c r="T5" s="49">
        <v>0</v>
      </c>
      <c r="U5" s="68">
        <f t="shared" ref="U5:U69" si="0">IF(AND(ISBLANK(R5),ISBLANK(S5),ISBLANK(T5)),"",R5-(S5+T5))</f>
        <v>37280</v>
      </c>
      <c r="V5" s="42" t="s">
        <v>195</v>
      </c>
      <c r="W5" s="69" t="s">
        <v>279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8.5546875" style="116" customWidth="1"/>
    <col min="2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55.2" x14ac:dyDescent="0.3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customHeight="1" x14ac:dyDescent="0.3">
      <c r="A5" s="95">
        <v>1</v>
      </c>
      <c r="B5" s="128" t="s">
        <v>249</v>
      </c>
      <c r="C5" s="128" t="s">
        <v>250</v>
      </c>
      <c r="D5" s="128" t="s">
        <v>251</v>
      </c>
      <c r="E5" s="128" t="s">
        <v>251</v>
      </c>
      <c r="F5" s="128" t="s">
        <v>251</v>
      </c>
      <c r="G5" s="128" t="s">
        <v>252</v>
      </c>
      <c r="H5" s="128" t="s">
        <v>251</v>
      </c>
      <c r="I5" s="128">
        <v>72039</v>
      </c>
      <c r="J5" s="128" t="s">
        <v>253</v>
      </c>
      <c r="K5" s="128">
        <v>72039</v>
      </c>
      <c r="L5" s="128" t="s">
        <v>254</v>
      </c>
      <c r="M5" s="128" t="s">
        <v>255</v>
      </c>
      <c r="N5" s="128">
        <v>125225</v>
      </c>
      <c r="O5" s="128" t="s">
        <v>256</v>
      </c>
      <c r="P5" s="128">
        <v>169751</v>
      </c>
      <c r="Q5" s="128" t="s">
        <v>257</v>
      </c>
      <c r="R5" s="128" t="s">
        <v>258</v>
      </c>
      <c r="S5" s="128" t="s">
        <v>259</v>
      </c>
      <c r="T5" s="128" t="s">
        <v>259</v>
      </c>
      <c r="U5" s="128" t="s">
        <v>260</v>
      </c>
      <c r="V5" s="128" t="s">
        <v>261</v>
      </c>
      <c r="W5" s="128">
        <v>0</v>
      </c>
      <c r="X5" s="128" t="s">
        <v>262</v>
      </c>
      <c r="Y5" s="128">
        <v>355056360</v>
      </c>
      <c r="Z5" s="128" t="s">
        <v>263</v>
      </c>
      <c r="AA5" s="128" t="s">
        <v>264</v>
      </c>
      <c r="AB5" s="129">
        <v>80000</v>
      </c>
      <c r="AC5" s="128" t="s">
        <v>265</v>
      </c>
      <c r="AD5" s="128">
        <v>24</v>
      </c>
      <c r="AE5" s="128" t="s">
        <v>266</v>
      </c>
      <c r="AF5" s="128" t="s">
        <v>267</v>
      </c>
      <c r="AG5" s="128" t="s">
        <v>268</v>
      </c>
      <c r="AH5" s="128" t="s">
        <v>269</v>
      </c>
      <c r="AI5" s="128" t="s">
        <v>270</v>
      </c>
      <c r="AJ5" s="129">
        <v>4270</v>
      </c>
      <c r="AK5" s="129">
        <v>4270</v>
      </c>
      <c r="AL5" s="128" t="s">
        <v>271</v>
      </c>
      <c r="AM5" s="129">
        <v>22252.080000000002</v>
      </c>
      <c r="AN5" s="129">
        <v>13057.92</v>
      </c>
      <c r="AO5" s="129">
        <v>35310</v>
      </c>
      <c r="AP5" s="129">
        <v>57747.92</v>
      </c>
      <c r="AQ5" s="129">
        <v>9641.08</v>
      </c>
      <c r="AR5" s="129">
        <v>67389</v>
      </c>
      <c r="AS5" s="129">
        <v>53352.5</v>
      </c>
      <c r="AT5" s="129">
        <v>9547.5</v>
      </c>
      <c r="AU5" s="129">
        <v>62900</v>
      </c>
      <c r="AV5" s="128">
        <v>23</v>
      </c>
      <c r="AW5" s="129">
        <v>62900</v>
      </c>
      <c r="AX5" s="95"/>
      <c r="AY5" s="127"/>
      <c r="AZ5" s="95"/>
      <c r="BA5" s="95"/>
      <c r="BB5" s="128" t="s">
        <v>272</v>
      </c>
      <c r="BC5" s="128" t="s">
        <v>273</v>
      </c>
      <c r="BD5" s="129">
        <v>80000</v>
      </c>
      <c r="BE5" s="128" t="s">
        <v>274</v>
      </c>
      <c r="BF5" s="129"/>
      <c r="BG5" s="128">
        <v>7881708181</v>
      </c>
      <c r="BH5" s="128" t="s">
        <v>275</v>
      </c>
      <c r="BI5" s="128" t="s">
        <v>105</v>
      </c>
      <c r="BJ5" s="130">
        <v>46046</v>
      </c>
      <c r="BK5" s="128"/>
      <c r="BL5" s="128" t="s">
        <v>109</v>
      </c>
      <c r="BM5" s="98" t="s">
        <v>114</v>
      </c>
      <c r="BN5" s="99" t="s">
        <v>193</v>
      </c>
      <c r="BO5" s="95" t="s">
        <v>237</v>
      </c>
      <c r="BP5" s="122">
        <v>38430</v>
      </c>
      <c r="BQ5" s="42" t="s">
        <v>195</v>
      </c>
      <c r="BR5" s="69" t="s">
        <v>279</v>
      </c>
    </row>
    <row r="6" spans="1:70" ht="30" customHeight="1" x14ac:dyDescent="0.3">
      <c r="A6" s="95">
        <v>2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7" t="s">
        <v>139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customHeight="1" x14ac:dyDescent="0.3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139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customHeight="1" x14ac:dyDescent="0.3">
      <c r="A8" s="95">
        <v>4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95"/>
      <c r="T8" s="124"/>
      <c r="U8" s="124"/>
      <c r="V8" s="124"/>
      <c r="W8" s="124"/>
      <c r="X8" s="124"/>
      <c r="Y8" s="124"/>
      <c r="Z8" s="124"/>
      <c r="AA8" s="125"/>
      <c r="AB8" s="124"/>
      <c r="AC8" s="124"/>
      <c r="AD8" s="124"/>
      <c r="AE8" s="124"/>
      <c r="AF8" s="125"/>
      <c r="AG8" s="125"/>
      <c r="AH8" s="124"/>
      <c r="AI8" s="125"/>
      <c r="AJ8" s="125"/>
      <c r="AK8" s="125"/>
      <c r="AL8" s="125"/>
      <c r="AM8" s="125"/>
      <c r="AN8" s="125"/>
      <c r="AO8" s="125"/>
      <c r="AP8" s="125"/>
      <c r="AQ8" s="125"/>
      <c r="AR8" s="124"/>
      <c r="AS8" s="124"/>
      <c r="AT8" s="124"/>
      <c r="AU8" s="124"/>
      <c r="AV8" s="124"/>
      <c r="AW8" s="124"/>
      <c r="AX8" s="124"/>
      <c r="AY8" s="124"/>
      <c r="AZ8" s="124"/>
      <c r="BA8" s="125"/>
      <c r="BB8" s="125"/>
      <c r="BC8" s="125"/>
      <c r="BD8" s="125"/>
      <c r="BE8" s="125"/>
      <c r="BF8" s="125"/>
      <c r="BG8" s="95"/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139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customHeight="1" x14ac:dyDescent="0.3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BI6:BI6004</xm:sqref>
        </x14:dataValidation>
        <x14:dataValidation type="list" allowBlank="1" showInputMessage="1" showErrorMessage="1" xr:uid="{8C4989A0-12F0-42B8-9C9A-F4C03FD59526}">
          <x14:formula1>
            <xm:f>IF($BI6="Visited",'Backup sheet'!$D$2:$D$6,'Backup sheet'!$D$7)</xm:f>
          </x14:formula1>
          <xm:sqref>BL6:BL6004</xm:sqref>
        </x14:dataValidation>
        <x14:dataValidation type="list" allowBlank="1" showInputMessage="1" showErrorMessage="1" xr:uid="{ED6D2B96-8B73-4F30-8CF4-022577BC191B}">
          <x14:formula1>
            <xm:f>IF($BI6='Backup sheet'!$B$4,'Backup sheet'!$C$2:$C$9, #REF!)</xm:f>
          </x14:formula1>
          <xm:sqref>BK6:BK6004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2026-02-17T09:05:56Z</dcterms:modified>
</cp:coreProperties>
</file>