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09\"/>
    </mc:Choice>
  </mc:AlternateContent>
  <xr:revisionPtr revIDLastSave="0" documentId="13_ncr:1_{DFF9CEDE-FFA0-4824-BF9B-476F530890C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<sst xmlns="http://schemas.openxmlformats.org/spreadsheetml/2006/main" count="309" uniqueCount="278">
  <si>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</si>
  <si>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</si>
  <si>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</si>
  <si>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</si>
  <si>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</si>
  <si>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</si>
  <si>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</si>
  <si>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</si>
  <si>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</si>
  <si>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</si>
  <si>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</si>
  <si>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</si>
  <si>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</si>
  <si>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</si>
  <si>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</si>
  <si>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</si>
  <si>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</si>
  <si>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</si>
  <si>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</si>
  <si>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</si>
  <si>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</si>
  <si>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</si>
  <si>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</si>
  <si>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</si>
  <si>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</si>
  <si>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</si>
  <si>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</si>
  <si>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</si>
  <si>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</si>
  <si>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</si>
  <si>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</si>
  <si>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</si>
  <si>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</si>
  <si>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</si>
  <si>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</si>
  <si>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</si>
  <si>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</si>
  <si>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</si>
  <si>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</si>
  <si>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</si>
  <si>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</si>
  <si>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</si>
  <si>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</si>
  <si>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</si>
  <si>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</si>
  <si>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</si>
  <si>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</si>
  <si>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</si>
  <si>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</si>
  <si>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</si>
  <si>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</si>
  <si>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</si>
  <si>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</si>
  <si>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</si>
  <si>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</si>
  <si>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</si>
  <si>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</si>
  <si>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</si>
  <si>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</si>
  <si>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</si>
  <si>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</si>
  <si>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</si>
  <si>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</si>
  <si>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</si>
  <si>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</si>
  <si>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</si>
  <si>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</si>
  <si>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</si>
  <si>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</si>
  <si>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</si>
  <si>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</si>
  <si>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</si>
  <si>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</si>
  <si>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</si>
  <si>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</si>
  <si>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</si>
  <si>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</si>
  <si>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</si>
  <si>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</si>
  <si>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</si>
  <si>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</si>
  <si>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</si>
  <si>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</si>
  <si>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</si>
  <si>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</si>
  <si>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</si>
  <si>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</si>
  <si>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</si>
  <si>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</si>
  <si>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</si>
  <si>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</si>
  <si>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</si>
  <si>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</si>
  <si>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</si>
  <si>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</si>
  <si>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</si>
  <si>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</si>
  <si>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</si>
  <si>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</si>
  <si>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</si>
  <si>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</si>
  <si>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</si>
  <si>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</si>
  <si>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</si>
  <si>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</si>
  <si>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</si>
  <si>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</si>
  <si>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</si>
  <si>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</si>
  <si>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</si>
  <si>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</si>
  <si>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</si>
  <si>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</si>
  <si>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</si>
  <si>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</si>
  <si>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</si>
  <si>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</si>
  <si>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</si>
  <si>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</si>
  <si>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</si>
  <si>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</si>
  <si>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</si>
  <si>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</si>
  <si>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</si>
  <si>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</si>
  <si>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</si>
  <si>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</si>
  <si>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</si>
  <si>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</si>
  <si>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</si>
  <si>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</si>
  <si>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</si>
  <si>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</si>
  <si>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</si>
  <si>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</si>
  <si>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</si>
  <si>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</si>
  <si>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</si>
  <si>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</si>
  <si>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</si>
  <si>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</si>
  <si>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</si>
  <si>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</si>
  <si>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</si>
  <si>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</si>
  <si>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</si>
  <si>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</si>
  <si>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</si>
  <si>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</si>
  <si>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</si>
  <si>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</si>
  <si>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</si>
  <si>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</si>
  <si>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</si>
  <si>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</si>
  <si>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</si>
  <si>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</si>
  <si>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</si>
  <si>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</si>
  <si>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</si>
  <si>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</si>
  <si>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</si>
  <si>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</si>
  <si>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</si>
  <si>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</si>
  <si>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</si>
  <si>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</si>
  <si>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</si>
  <si>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</si>
  <si>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</si>
  <si>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</si>
  <si>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</si>
  <si>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</si>
  <si>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</si>
  <si>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</si>
  <si>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</si>
  <si>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</si>
  <si>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</si>
  <si>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</si>
  <si>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</si>
  <si>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</si>
  <si>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</si>
  <si>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</si>
  <si>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</si>
  <si>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</si>
  <si>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</si>
  <si>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</si>
  <si>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</si>
  <si>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</si>
  <si>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</si>
  <si>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</si>
  <si>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</si>
  <si>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</si>
  <si>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</si>
  <si>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</si>
  <si>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</si>
  <si>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</si>
  <si>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</si>
  <si>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</si>
  <si>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</si>
  <si>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</si>
  <si>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</si>
  <si>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</si>
  <si>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</si>
  <si>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</si>
  <si>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</si>
  <si>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</si>
  <si>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</si>
  <si>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</si>
  <si>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</si>
  <si>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</si>
  <si>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</si>
  <si>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</si>
  <si>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</si>
  <si>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</si>
  <si>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</si>
  <si>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</si>
  <si>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</si>
  <si>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</si>
  <si>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</si>
  <si>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</si>
  <si>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</si>
  <si>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</si>
  <si>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</si>
  <si>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</si>
  <si>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</si>
  <si>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</si>
  <si>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</si>
  <si>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</si>
  <si>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</si>
  <si>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</si>
  <si>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</si>
  <si>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</si>
  <si>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</si>
  <si>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</si>
  <si>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</si>
  <si>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</si>
  <si>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</si>
  <si>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</si>
  <si>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</si>
  <si>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</si>
  <si>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</si>
  <si>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</si>
  <si>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</si>
  <si>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</si>
  <si>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</si>
  <si>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</si>
  <si>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UP3445</t>
  </si>
  <si>
    <t>Loan Officer</t>
  </si>
  <si>
    <t>Nitin Pathak</t>
  </si>
  <si>
    <t>According to BM (Shailendra/SF0098166), cash of Rs 70,980 was embezzled by LO-Nitin Pathak/SF0074652 and LO-Mukesh Kumar/SF0073689, as both of them after making the entry and autheticate it left the branch on June 12, 2025 without informing anyone and did not return.</t>
  </si>
  <si>
    <t>SF0074652</t>
  </si>
  <si>
    <t>Dual Staff</t>
  </si>
  <si>
    <t>473363 G1</t>
  </si>
  <si>
    <t>Shailendra Chaudhary</t>
  </si>
  <si>
    <t>SF0098166</t>
  </si>
  <si>
    <t>Branch Manager</t>
  </si>
  <si>
    <t xml:space="preserve">Available &amp; Updated </t>
  </si>
  <si>
    <t>473363 G2</t>
  </si>
  <si>
    <t>Mumtaj Mohammad</t>
  </si>
  <si>
    <t>SF0097765</t>
  </si>
  <si>
    <t>Branch Quality Manager</t>
  </si>
  <si>
    <t>Uttar Pradesh</t>
  </si>
  <si>
    <t>Meerganj</t>
  </si>
  <si>
    <t>Shahjahanpur</t>
  </si>
  <si>
    <t>Bareilly</t>
  </si>
  <si>
    <t>Lucknow</t>
  </si>
  <si>
    <t xml:space="preserve">During physical cash verification Rs.70,980/- found short in locker.
And we have considered Rs. 6040 as petty cash because the branch team mistakenly entered Rs. 4120 in the account of premwati/358791952 on 14-Jul-25 and Rs. 1920 in the account of Farzana/356388042 on 08-Jul-25 for which he also mailed his senior on the same date but it has not been rectified yet. </t>
  </si>
  <si>
    <t>No Action Taken</t>
  </si>
  <si>
    <t>Business</t>
  </si>
  <si>
    <t>Satyam Kumar Dixit/SF0077630</t>
  </si>
  <si>
    <t>Anurag Singh/SF0088798</t>
  </si>
  <si>
    <t>Santosh kumar Awasthi/SF0071931</t>
  </si>
  <si>
    <t>Vipin Yadav/SF0071928</t>
  </si>
  <si>
    <t>Completed-Report Submitted</t>
  </si>
  <si>
    <t>Terminated</t>
  </si>
  <si>
    <t>During the investigation, it has observed that LO- Nitin Pathak/SF0074652 embezzled the cash closing amount of Rs. 35,490/-.
Currently the staff Nitin Pathak/SF0074652 has terminated on 27-Jun-2025</t>
  </si>
  <si>
    <t>FN25-26-03609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</si>
</sst>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4" sqref="A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269</v>
      </c>
      <c r="I5" s="61">
        <v>45891</v>
      </c>
      <c r="J5" s="74" t="str">
        <f>IF('Physical Cash at Safe'!D28="Yes",'Physical Cash at Safe'!E28,IF('Borrower Wise Details'!D5&lt;&gt;"",'Borrower Wise Details'!D5,""))</f>
        <v>FN25-26-03609</v>
      </c>
      <c r="K5" s="81">
        <v>0</v>
      </c>
      <c r="L5" s="82">
        <v>35490</v>
      </c>
      <c r="M5" s="82">
        <v>0</v>
      </c>
      <c r="N5" s="82" t="s">
        <v>270</v>
      </c>
      <c r="O5" s="82" t="s">
        <v>271</v>
      </c>
      <c r="P5" s="82" t="s">
        <v>272</v>
      </c>
      <c r="Q5" s="82" t="s">
        <v>273</v>
      </c>
      <c r="R5" s="75" t="str">
        <f>IF('Physical Cash at Safe'!$D$28="Yes", 'Physical Cash at Safe'!$A$28, IF('Borrower Wise Details'!F5&lt;&gt;"", 'Borrower Wise Details'!F5, ""))</f>
        <v>Nitin Pathak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SF0074652</v>
      </c>
      <c r="U5" s="77" t="s">
        <v>275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274</v>
      </c>
      <c r="Z5" s="61">
        <v>45897</v>
      </c>
      <c r="AA5" s="61">
        <v>45908</v>
      </c>
      <c r="AB5" s="94">
        <v>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0</v>
      </c>
      <c r="AG5" s="61">
        <v>45909</v>
      </c>
      <c r="AH5" s="70" t="s">
        <v>276</v>
      </c>
    </row>
    <row r="6" spans="1:34" ht="30" customHeight="1" x14ac:dyDescent="0.3"/>
  </sheetData>
  <sheetProtection algorithmName="SHA-512" hashValue="MgRutsvSDsef2KMY85j6m2v9AhohIUWdM5ef34GxN7Bo+nQz+JK8KEPJh7AAqhrk7hFfPmrQVPVbewUX++jOWg==" saltValue="ioohZwLvkwFBZ15cEEb0vQ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Nitin Pathak</v>
      </c>
      <c r="E5" s="68" t="str">
        <f>IF(OR('Fraud Investigation Report'!T5="", 'Fraud Investigation Report'!T5=0), "", 'Fraud Investigation Report'!T5)</f>
        <v>SF0074652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FN25-26-03609</v>
      </c>
      <c r="H5" s="69">
        <f>IF(OR(ISNUMBER(SEARCH("Safe Locker Cash Siphoned Off",'Fraud Investigation Report'!W5)), ISNUMBER(SEARCH("Safe Locker Cash Siphoned Off",'Fraud Investigation Report'!X5))), 'Physical Cash at Safe'!$A$30, "")</f>
        <v>35490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35490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35490</v>
      </c>
      <c r="Q5" s="49" t="s">
        <v>246</v>
      </c>
      <c r="R5" s="84" t="s">
        <v>268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29" sqref="D29:E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263</v>
      </c>
      <c r="C4" s="41" t="s">
        <v>264</v>
      </c>
      <c r="D4" s="41" t="s">
        <v>265</v>
      </c>
      <c r="E4" s="41" t="s">
        <v>266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262</v>
      </c>
      <c r="B6" s="18">
        <v>45897</v>
      </c>
      <c r="C6" s="18">
        <v>45896</v>
      </c>
      <c r="D6" s="18">
        <v>45897</v>
      </c>
      <c r="E6" s="19">
        <v>0.39583333333333331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158</v>
      </c>
      <c r="C11" s="23">
        <f>B11*A11</f>
        <v>79000</v>
      </c>
      <c r="D11" s="25">
        <v>158</v>
      </c>
      <c r="E11" s="23">
        <f t="shared" ref="E11:E17" si="0">D11*A11</f>
        <v>79000</v>
      </c>
    </row>
    <row r="12" spans="1:5" ht="14.4" x14ac:dyDescent="0.3">
      <c r="A12" s="24">
        <v>200</v>
      </c>
      <c r="B12" s="25">
        <v>140</v>
      </c>
      <c r="C12" s="23">
        <f>B12*A12</f>
        <v>28000</v>
      </c>
      <c r="D12" s="25">
        <v>140</v>
      </c>
      <c r="E12" s="23">
        <f t="shared" si="0"/>
        <v>28000</v>
      </c>
    </row>
    <row r="13" spans="1:5" ht="14.4" x14ac:dyDescent="0.3">
      <c r="A13" s="24">
        <v>100</v>
      </c>
      <c r="B13" s="25">
        <v>194</v>
      </c>
      <c r="C13" s="23">
        <f t="shared" ref="C13:C17" si="1">B13*A13</f>
        <v>19400</v>
      </c>
      <c r="D13" s="25">
        <v>194</v>
      </c>
      <c r="E13" s="23">
        <f t="shared" si="0"/>
        <v>19400</v>
      </c>
    </row>
    <row r="14" spans="1:5" ht="14.4" x14ac:dyDescent="0.3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4" x14ac:dyDescent="0.3">
      <c r="A15" s="24">
        <v>20</v>
      </c>
      <c r="B15" s="25">
        <v>68</v>
      </c>
      <c r="C15" s="23">
        <f t="shared" si="1"/>
        <v>1360</v>
      </c>
      <c r="D15" s="25">
        <v>68</v>
      </c>
      <c r="E15" s="23">
        <f t="shared" si="0"/>
        <v>1360</v>
      </c>
    </row>
    <row r="16" spans="1:5" ht="14.4" x14ac:dyDescent="0.3">
      <c r="A16" s="24">
        <v>10</v>
      </c>
      <c r="B16" s="25">
        <v>60</v>
      </c>
      <c r="C16" s="23">
        <f t="shared" si="1"/>
        <v>600</v>
      </c>
      <c r="D16" s="25">
        <v>57</v>
      </c>
      <c r="E16" s="23">
        <f t="shared" si="0"/>
        <v>570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77024</v>
      </c>
      <c r="C18" s="23">
        <f>B18</f>
        <v>77024</v>
      </c>
      <c r="D18" s="27">
        <v>34</v>
      </c>
      <c r="E18" s="28">
        <f>D18</f>
        <v>34</v>
      </c>
    </row>
    <row r="19" spans="1:5" ht="14.4" x14ac:dyDescent="0.3">
      <c r="A19" s="29"/>
      <c r="B19" s="30" t="s">
        <v>76</v>
      </c>
      <c r="C19" s="31">
        <f>SUM(C10:C18)</f>
        <v>206334</v>
      </c>
      <c r="D19" s="30" t="s">
        <v>76</v>
      </c>
      <c r="E19" s="31">
        <f>SUM(E10:E18)</f>
        <v>129314</v>
      </c>
    </row>
    <row r="20" spans="1:5" ht="30" customHeight="1" x14ac:dyDescent="0.3">
      <c r="A20" s="150" t="s">
        <v>97</v>
      </c>
      <c r="B20" s="151"/>
      <c r="C20" s="32">
        <v>129314</v>
      </c>
      <c r="D20" s="33" t="s">
        <v>91</v>
      </c>
      <c r="E20" s="34">
        <v>6040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>
        <v>0</v>
      </c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70980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7" t="s">
        <v>267</v>
      </c>
      <c r="C24" s="137"/>
      <c r="D24" s="137"/>
      <c r="E24" s="137"/>
    </row>
    <row r="25" spans="1:5" ht="57.75" customHeight="1" x14ac:dyDescent="0.3">
      <c r="A25" s="36" t="s">
        <v>81</v>
      </c>
      <c r="B25" s="154" t="s">
        <v>250</v>
      </c>
      <c r="C25" s="154"/>
      <c r="D25" s="154"/>
      <c r="E25" s="154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249</v>
      </c>
      <c r="B28" s="41" t="s">
        <v>251</v>
      </c>
      <c r="C28" s="43" t="s">
        <v>248</v>
      </c>
      <c r="D28" s="43" t="s">
        <v>244</v>
      </c>
      <c r="E28" s="79" t="s">
        <v>277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8">
        <v>35490</v>
      </c>
      <c r="B30" s="128">
        <v>0</v>
      </c>
      <c r="C30" s="129">
        <f>IF(AND(A30="",B30=""),"",A30-B30)</f>
        <v>35490</v>
      </c>
      <c r="D30" s="158" t="s">
        <v>191</v>
      </c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4" t="s">
        <v>257</v>
      </c>
      <c r="E32" s="135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30" t="s">
        <v>258</v>
      </c>
      <c r="E33" s="131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32" t="s">
        <v>259</v>
      </c>
      <c r="E34" s="133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32" t="s">
        <v>260</v>
      </c>
      <c r="E35" s="133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2" t="s">
        <v>261</v>
      </c>
      <c r="E36" s="13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>
        <v>0</v>
      </c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S5" sqref="S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>
        <v>0</v>
      </c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2026-02-23T10:43:19Z</dcterms:modified>
</cp:coreProperties>
</file>