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B5720ACB-0D0A-47E7-BD16-AEDD5981A84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20" l="1"/>
  <c r="BP5" i="21" l="1"/>
  <c r="X5" i="7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<sst xmlns="http://schemas.openxmlformats.org/spreadsheetml/2006/main" count="421" uniqueCount="286">
  <si>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</si>
  <si>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</si>
  <si>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</si>
  <si>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</si>
  <si>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</si>
  <si>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</si>
  <si>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</si>
  <si>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</si>
  <si>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</si>
  <si>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</si>
  <si>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</si>
  <si>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</si>
  <si>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</si>
  <si>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</si>
  <si>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</si>
  <si>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</si>
  <si>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</si>
  <si>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</si>
  <si>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</si>
  <si>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</si>
  <si>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</si>
  <si>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</si>
  <si>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</si>
  <si>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</si>
  <si>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</si>
  <si>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</si>
  <si>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</si>
  <si>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</si>
  <si>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</si>
  <si>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</si>
  <si>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</si>
  <si>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</si>
  <si>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</si>
  <si>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</si>
  <si>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</si>
  <si>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</si>
  <si>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</si>
  <si>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</si>
  <si>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</si>
  <si>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</si>
  <si>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</si>
  <si>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</si>
  <si>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</si>
  <si>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</si>
  <si>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</si>
  <si>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</si>
  <si>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</si>
  <si>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</si>
  <si>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</si>
  <si>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</si>
  <si>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</si>
  <si>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</si>
  <si>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</si>
  <si>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</si>
  <si>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</si>
  <si>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</si>
  <si>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</si>
  <si>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</si>
  <si>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</si>
  <si>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</si>
  <si>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</si>
  <si>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</si>
  <si>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</si>
  <si>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</si>
  <si>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</si>
  <si>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</si>
  <si>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</si>
  <si>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</si>
  <si>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</si>
  <si>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</si>
  <si>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</si>
  <si>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</si>
  <si>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</si>
  <si>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</si>
  <si>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</si>
  <si>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</si>
  <si>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</si>
  <si>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</si>
  <si>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</si>
  <si>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</si>
  <si>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</si>
  <si>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</si>
  <si>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</si>
  <si>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</si>
  <si>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</si>
  <si>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</si>
  <si>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</si>
  <si>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</si>
  <si>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</si>
  <si>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</si>
  <si>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</si>
  <si>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</si>
  <si>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</si>
  <si>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</si>
  <si>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</si>
  <si>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</si>
  <si>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</si>
  <si>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</si>
  <si>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</si>
  <si>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</si>
  <si>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</si>
  <si>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</si>
  <si>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</si>
  <si>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</si>
  <si>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</si>
  <si>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</si>
  <si>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</si>
  <si>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</si>
  <si>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</si>
  <si>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</si>
  <si>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</si>
  <si>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</si>
  <si>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</si>
  <si>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</si>
  <si>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</si>
  <si>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</si>
  <si>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</si>
  <si>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</si>
  <si>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</si>
  <si>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</si>
  <si>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</si>
  <si>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</si>
  <si>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</si>
  <si>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</si>
  <si>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</si>
  <si>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</si>
  <si>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</si>
  <si>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</si>
  <si>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</si>
  <si>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</si>
  <si>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</si>
  <si>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</si>
  <si>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</si>
  <si>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</si>
  <si>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</si>
  <si>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</si>
  <si>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</si>
  <si>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</si>
  <si>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</si>
  <si>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</si>
  <si>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</si>
  <si>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</si>
  <si>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</si>
  <si>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</si>
  <si>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</si>
  <si>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</si>
  <si>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</si>
  <si>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</si>
  <si>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</si>
  <si>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</si>
  <si>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</si>
  <si>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</si>
  <si>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</si>
  <si>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</si>
  <si>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</si>
  <si>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</si>
  <si>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</si>
  <si>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</si>
  <si>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</si>
  <si>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</si>
  <si>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</si>
  <si>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</si>
  <si>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</si>
  <si>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</si>
  <si>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</si>
  <si>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</si>
  <si>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</si>
  <si>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</si>
  <si>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</si>
  <si>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</si>
  <si>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</si>
  <si>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</si>
  <si>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</si>
  <si>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</si>
  <si>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</si>
  <si>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</si>
  <si>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</si>
  <si>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</si>
  <si>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</si>
  <si>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</si>
  <si>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</si>
  <si>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</si>
  <si>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</si>
  <si>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</si>
  <si>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</si>
  <si>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</si>
  <si>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</si>
  <si>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</si>
  <si>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</si>
  <si>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</si>
  <si>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</si>
  <si>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</si>
  <si>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</si>
  <si>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</si>
  <si>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</si>
  <si>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</si>
  <si>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</si>
  <si>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</si>
  <si>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</si>
  <si>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</si>
  <si>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</si>
  <si>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</si>
  <si>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</si>
  <si>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</si>
  <si>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</si>
  <si>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</si>
  <si>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</si>
  <si>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</si>
  <si>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</si>
  <si>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</si>
  <si>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</si>
  <si>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</si>
  <si>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</si>
  <si>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</si>
  <si>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</si>
  <si>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</si>
  <si>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</si>
  <si>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</si>
  <si>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</si>
  <si>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</si>
  <si>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</si>
  <si>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</si>
  <si>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</si>
  <si>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</si>
  <si>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</si>
  <si>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</si>
  <si>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</si>
  <si>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</si>
  <si>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</si>
  <si>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</si>
  <si>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</si>
  <si>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</si>
  <si>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</si>
  <si>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</si>
  <si>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</si>
  <si>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</si>
  <si>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</si>
  <si>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</si>
  <si>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</si>
  <si>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</si>
  <si>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</si>
  <si>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</si>
  <si>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</si>
  <si>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</si>
  <si>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</si>
  <si>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</si>
  <si>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</si>
  <si>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</si>
  <si>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</si>
  <si>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</si>
  <si>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Madhya Pradesh-1</t>
  </si>
  <si>
    <t>Ujjain</t>
  </si>
  <si>
    <t>Dewas</t>
  </si>
  <si>
    <t>Nagda</t>
  </si>
  <si>
    <t>MPGL0812</t>
  </si>
  <si>
    <t>Mahidpur</t>
  </si>
  <si>
    <t>SF0086313</t>
  </si>
  <si>
    <t>Jasvant Singh</t>
  </si>
  <si>
    <t>442901</t>
  </si>
  <si>
    <t>442901 Ram Rhim1</t>
  </si>
  <si>
    <t>Chetana</t>
  </si>
  <si>
    <t>SSF2439195</t>
  </si>
  <si>
    <t>OBC</t>
  </si>
  <si>
    <t>MUSLIM</t>
  </si>
  <si>
    <t>Bakery Business</t>
  </si>
  <si>
    <t>SITARA BEE</t>
  </si>
  <si>
    <t>01-Jan-2024</t>
  </si>
  <si>
    <t>Mon</t>
  </si>
  <si>
    <t>2</t>
  </si>
  <si>
    <t>3.10 Yrs</t>
  </si>
  <si>
    <t>27 Dec 2022</t>
  </si>
  <si>
    <t>&gt; 2 to 4 Years</t>
  </si>
  <si>
    <t>05-Feb-2024</t>
  </si>
  <si>
    <t>01-Dec-2025</t>
  </si>
  <si>
    <t>30-Jun-2025</t>
  </si>
  <si>
    <t>open</t>
  </si>
  <si>
    <t>Kaniram Malviya</t>
  </si>
  <si>
    <t>SF0086312</t>
  </si>
  <si>
    <t>Credit Assistant</t>
  </si>
  <si>
    <t>RahulGupta/SF0099970</t>
  </si>
  <si>
    <t>As per the Loan Crad And Borrower Written Statement ,Borrower  Sitara Bee/354456260  has paid an amount of Rs 22400/- to  Loan Officer Kaniram Malviya/SF0086312  on below mendtioned dates but the same was not posted in to the FIMO. Lo28-jul-25an Officer Kaniram Malviya  collected 9 Monthly EMI's fromSitara Bee/354456260   between the period of  13-Nov-2024 to 
2.Amount of Rs. 2780/- :- On 02-Dec-2024
3.Amount of Rs. 2780/- :- On 03-Jan-2025
4.Amount of Rs. 2780/- :- On 25-Feb-2025
5.Amount of Rs. 2780/- :- On 21-Mar-2025
6.Amount of Rs. 2780/- :- On 16-Apr-2025
7.Amount of Rs. 2780/- :- On 20-May-2025
8.Amount of Rs. 2780/- :- On 27-Jun-2025
9.Amount of Rs. 2780/- :- On 28-Jul-2025</t>
  </si>
  <si>
    <t xml:space="preserve">As per the Loan Crad And Borrower Written Statement ,Borrower  Sitara Bee/354456260  has paid an amount of Rs 22400/- to  Loan Officer Kaniram Malviya/SF0086312  on below mendtioned dates but the same was not posted in to the FIMO. Loan Officer Kaniram Malviya  collected 9 Monthly EMI's fromSitara Bee/354456260   between the period of 1.Amount of Rs. 2780/- :- On 03-Mar-2025
2.Amount of Rs. 2780/- :- On 07-Apr-2025
3.Amount of Rs. 2780/- :- On 05-May-2025
4.Amount of Rs. 2780/- :- On 02-Jun-2025
5.Amount of Rs. 2780/- :- On 07-Jul-2025
6.Amount of Rs. 2780/- :- On 04-Aug-2025
7.Amount of Rs. 2780/- :- On 01-Sep-2025
8.Amount of Rs. 2780/- :- On 06-Oct-2025
</t>
  </si>
  <si>
    <t>FN25-26-03612</t>
  </si>
  <si>
    <t>CSS</t>
  </si>
  <si>
    <t>Completed-Report Submitted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</si>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</sst>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6" fillId="0" borderId="15" xfId="0" applyNumberFormat="1" applyFont="1" applyBorder="1" applyAlignment="1">
      <alignment vertical="top" wrapText="1" readingOrder="1"/>
    </xf>
    <xf numFmtId="0" fontId="0" fillId="8" borderId="1" xfId="0" applyFill="1" applyBorder="1" applyAlignment="1" applyProtection="1">
      <alignment wrapText="1"/>
      <protection locked="0"/>
    </xf>
    <xf numFmtId="0" fontId="0" fillId="8" borderId="0" xfId="0" applyFill="1" applyAlignment="1">
      <alignment wrapTex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MPGL0812</v>
      </c>
      <c r="D5" s="64" t="str">
        <f>IF('Physical Cash at Safe'!D28="Yes", 'Physical Cash at Safe'!A4, 'Borrower Wise Details'!C5)</f>
        <v>Nagda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Pradesh-1</v>
      </c>
      <c r="G5" s="61">
        <v>46019</v>
      </c>
      <c r="H5" s="62" t="s">
        <v>283</v>
      </c>
      <c r="I5" s="61">
        <v>46056</v>
      </c>
      <c r="J5" s="79" t="str">
        <f>IF('Physical Cash at Safe'!D28="Yes",'Physical Cash at Safe'!E28,IF('Borrower Wise Details'!D5&lt;&gt;"",'Borrower Wise Details'!D5,""))</f>
        <v>FN25-26-03612</v>
      </c>
      <c r="K5" s="90">
        <v>1</v>
      </c>
      <c r="L5" s="91">
        <v>22240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Kaniram Malviya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SF0086312</v>
      </c>
      <c r="U5" s="84" t="s">
        <v>285</v>
      </c>
      <c r="V5" s="61">
        <v>45912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284</v>
      </c>
      <c r="Z5" s="61">
        <v>46056</v>
      </c>
      <c r="AA5" s="61">
        <v>46056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280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MPGL0812</v>
      </c>
      <c r="C5" s="50" t="str">
        <f>IF('Fraud Investigation Report'!D5="", "", 'Fraud Investigation Report'!D5)</f>
        <v>Nagda</v>
      </c>
      <c r="D5" s="73" t="str">
        <f>IF(OR('Fraud Investigation Report'!R5="", 'Fraud Investigation Report'!R5=0), "", 'Fraud Investigation Report'!R5)</f>
        <v>Kaniram Malviya</v>
      </c>
      <c r="E5" s="73" t="str">
        <f>IF(OR('Fraud Investigation Report'!T5="", 'Fraud Investigation Report'!T5=0), "", 'Fraud Investigation Report'!T5)</f>
        <v>SF0086312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FN25-26-03612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22240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22240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240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68</v>
      </c>
      <c r="B7" s="155"/>
      <c r="C7" s="155"/>
      <c r="D7" s="155"/>
      <c r="E7" s="155"/>
    </row>
    <row r="8" spans="1:5" ht="15" customHeight="1" x14ac:dyDescent="0.3">
      <c r="A8" s="156" t="s">
        <v>69</v>
      </c>
      <c r="B8" s="158" t="s">
        <v>90</v>
      </c>
      <c r="C8" s="159"/>
      <c r="D8" s="160" t="s">
        <v>70</v>
      </c>
      <c r="E8" s="161"/>
    </row>
    <row r="9" spans="1:5" ht="14.4" x14ac:dyDescent="0.3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2" t="s">
        <v>95</v>
      </c>
      <c r="B20" s="163"/>
      <c r="C20" s="32"/>
      <c r="D20" s="33" t="s">
        <v>89</v>
      </c>
      <c r="E20" s="34"/>
    </row>
    <row r="21" spans="1:5" ht="30" customHeight="1" x14ac:dyDescent="0.3">
      <c r="A21" s="164" t="s">
        <v>86</v>
      </c>
      <c r="B21" s="165"/>
      <c r="C21" s="34"/>
      <c r="D21" s="33" t="s">
        <v>87</v>
      </c>
      <c r="E21" s="34"/>
    </row>
    <row r="22" spans="1:5" ht="30" customHeight="1" x14ac:dyDescent="0.3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">
      <c r="A23" s="164" t="s">
        <v>77</v>
      </c>
      <c r="B23" s="165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49"/>
      <c r="C24" s="149"/>
      <c r="D24" s="149"/>
      <c r="E24" s="149"/>
    </row>
    <row r="25" spans="1:5" ht="57.75" customHeight="1" x14ac:dyDescent="0.3">
      <c r="A25" s="36" t="s">
        <v>78</v>
      </c>
      <c r="B25" s="138"/>
      <c r="C25" s="138"/>
      <c r="D25" s="138"/>
      <c r="E25" s="138"/>
    </row>
    <row r="26" spans="1:5" ht="20.100000000000001" customHeight="1" x14ac:dyDescent="0.3">
      <c r="A26" s="143" t="s">
        <v>183</v>
      </c>
      <c r="B26" s="143"/>
      <c r="C26" s="143"/>
      <c r="D26" s="143"/>
      <c r="E26" s="143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1" t="s">
        <v>212</v>
      </c>
      <c r="E29" s="142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213</v>
      </c>
      <c r="B32" s="38"/>
      <c r="C32" s="37" t="s">
        <v>79</v>
      </c>
      <c r="D32" s="139"/>
      <c r="E32" s="140"/>
    </row>
    <row r="33" spans="1:5" ht="18" customHeight="1" x14ac:dyDescent="0.3">
      <c r="A33" s="37" t="s">
        <v>80</v>
      </c>
      <c r="B33" s="38"/>
      <c r="C33" s="39" t="s">
        <v>81</v>
      </c>
      <c r="D33" s="133" t="s">
        <v>82</v>
      </c>
      <c r="E33" s="134"/>
    </row>
    <row r="34" spans="1:5" ht="27.6" x14ac:dyDescent="0.3">
      <c r="A34" s="39" t="s">
        <v>214</v>
      </c>
      <c r="B34" s="38"/>
      <c r="C34" s="39" t="s">
        <v>215</v>
      </c>
      <c r="D34" s="135"/>
      <c r="E34" s="136"/>
    </row>
    <row r="35" spans="1:5" ht="27.6" x14ac:dyDescent="0.3">
      <c r="A35" s="39" t="s">
        <v>216</v>
      </c>
      <c r="B35" s="38"/>
      <c r="C35" s="39" t="s">
        <v>218</v>
      </c>
      <c r="D35" s="135"/>
      <c r="E35" s="136"/>
    </row>
    <row r="36" spans="1:5" ht="25.5" customHeight="1" x14ac:dyDescent="0.3">
      <c r="A36" s="39" t="s">
        <v>217</v>
      </c>
      <c r="B36" s="38"/>
      <c r="C36" s="39" t="s">
        <v>219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MPGL0812</v>
      </c>
      <c r="C5" s="60" t="str">
        <f>IF('Loan Outstanding Report'!$H$5="", "", 'Loan Outstanding Report'!$H$5)</f>
        <v>Nagda</v>
      </c>
      <c r="D5" s="41" t="s">
        <v>282</v>
      </c>
      <c r="E5" s="66">
        <v>46043</v>
      </c>
      <c r="F5" s="93" t="s">
        <v>276</v>
      </c>
      <c r="G5" s="49" t="s">
        <v>277</v>
      </c>
      <c r="H5" s="49" t="s">
        <v>278</v>
      </c>
      <c r="I5" s="49" t="s">
        <v>258</v>
      </c>
      <c r="J5" s="49">
        <v>354456260</v>
      </c>
      <c r="K5" s="49" t="s">
        <v>265</v>
      </c>
      <c r="L5" s="11">
        <v>354456260</v>
      </c>
      <c r="M5" s="67" t="s">
        <v>266</v>
      </c>
      <c r="N5" s="49">
        <v>52000</v>
      </c>
      <c r="O5" s="49">
        <v>2780</v>
      </c>
      <c r="P5" s="67" t="s">
        <v>133</v>
      </c>
      <c r="Q5" s="89"/>
      <c r="R5" s="49">
        <f>8*2780</f>
        <v>22240</v>
      </c>
      <c r="S5" s="49">
        <v>0</v>
      </c>
      <c r="T5" s="49">
        <v>0</v>
      </c>
      <c r="U5" s="68">
        <f t="shared" ref="U5:U69" si="0">IF(AND(ISBLANK(R5),ISBLANK(S5),ISBLANK(T5)),"",R5-(S5+T5))</f>
        <v>22240</v>
      </c>
      <c r="V5" s="42" t="s">
        <v>195</v>
      </c>
      <c r="W5" s="130" t="s">
        <v>280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96" zoomScaleNormal="96" workbookViewId="0">
      <pane ySplit="4" topLeftCell="A5" activePane="bottomLeft" state="frozen"/>
      <selection pane="bottomLeft" activeCell="BR5" sqref="BR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109375" style="116" bestFit="1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187.2" x14ac:dyDescent="0.3">
      <c r="A5" s="95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254</v>
      </c>
      <c r="H5" s="127" t="s">
        <v>253</v>
      </c>
      <c r="I5" s="127">
        <v>74515</v>
      </c>
      <c r="J5" s="127" t="s">
        <v>255</v>
      </c>
      <c r="K5" s="127">
        <v>74515</v>
      </c>
      <c r="L5" s="127" t="s">
        <v>256</v>
      </c>
      <c r="M5" s="127" t="s">
        <v>257</v>
      </c>
      <c r="N5" s="127">
        <v>140754</v>
      </c>
      <c r="O5" s="127" t="s">
        <v>258</v>
      </c>
      <c r="P5" s="127">
        <v>443584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354456260</v>
      </c>
      <c r="Z5" s="127" t="s">
        <v>265</v>
      </c>
      <c r="AA5" s="127" t="s">
        <v>266</v>
      </c>
      <c r="AB5" s="128">
        <v>52000</v>
      </c>
      <c r="AC5" s="127" t="s">
        <v>267</v>
      </c>
      <c r="AD5" s="127">
        <v>24</v>
      </c>
      <c r="AE5" s="127" t="s">
        <v>268</v>
      </c>
      <c r="AF5" s="127" t="s">
        <v>269</v>
      </c>
      <c r="AG5" s="127" t="s">
        <v>270</v>
      </c>
      <c r="AH5" s="127" t="s">
        <v>271</v>
      </c>
      <c r="AI5" s="127" t="s">
        <v>272</v>
      </c>
      <c r="AJ5" s="128">
        <v>2780</v>
      </c>
      <c r="AK5" s="128">
        <v>2780</v>
      </c>
      <c r="AL5" s="127" t="s">
        <v>273</v>
      </c>
      <c r="AM5" s="128">
        <v>29335.33</v>
      </c>
      <c r="AN5" s="128">
        <v>12390.67</v>
      </c>
      <c r="AO5" s="128">
        <v>41726</v>
      </c>
      <c r="AP5" s="128">
        <v>22664.67</v>
      </c>
      <c r="AQ5" s="128">
        <v>2355.33</v>
      </c>
      <c r="AR5" s="128">
        <v>25020</v>
      </c>
      <c r="AS5" s="128">
        <v>22664.67</v>
      </c>
      <c r="AT5" s="128">
        <v>2355.33</v>
      </c>
      <c r="AU5" s="128">
        <v>25020</v>
      </c>
      <c r="AV5" s="127">
        <v>25</v>
      </c>
      <c r="AW5" s="127"/>
      <c r="AX5" s="127"/>
      <c r="AY5" s="127"/>
      <c r="AZ5" s="127"/>
      <c r="BA5" s="127"/>
      <c r="BB5" s="127" t="s">
        <v>275</v>
      </c>
      <c r="BC5" s="127"/>
      <c r="BD5" s="127" t="s">
        <v>274</v>
      </c>
      <c r="BE5" s="128">
        <v>52000</v>
      </c>
      <c r="BF5" s="127"/>
      <c r="BG5" s="127">
        <v>7869842959</v>
      </c>
      <c r="BH5" s="97" t="s">
        <v>279</v>
      </c>
      <c r="BI5" s="127" t="s">
        <v>105</v>
      </c>
      <c r="BJ5" s="129">
        <v>46043</v>
      </c>
      <c r="BK5" s="127"/>
      <c r="BL5" s="127" t="s">
        <v>109</v>
      </c>
      <c r="BM5" s="127" t="s">
        <v>114</v>
      </c>
      <c r="BN5" s="127" t="s">
        <v>193</v>
      </c>
      <c r="BO5" s="95" t="s">
        <v>237</v>
      </c>
      <c r="BP5" s="122">
        <f>2240*10</f>
        <v>22400</v>
      </c>
      <c r="BQ5" s="42" t="s">
        <v>198</v>
      </c>
      <c r="BR5" s="131" t="s">
        <v>281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6:BG103 BF5 BD5" xr:uid="{B5D95952-A3E6-45EA-872D-35864CCA7C6C}">
      <formula1>AND(ISNUMBER(BD5),LEN(BD5)=10,NOT(ISERROR(VALUE(BD5))))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2026-02-17T09:48:01Z</dcterms:modified>
</cp:coreProperties>
</file>