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25_Not Upload 10_FRM TEAM\"/>
    </mc:Choice>
  </mc:AlternateContent>
  <xr:revisionPtr revIDLastSave="0" documentId="13_ncr:1_{29F034E5-61FB-4F5D-9FB4-B460BEC69F6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5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<sst xmlns="http://schemas.openxmlformats.org/spreadsheetml/2006/main" count="452" uniqueCount="299">
  <si>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</si>
  <si>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</si>
  <si>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</si>
  <si>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</si>
  <si>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</si>
  <si>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</si>
  <si>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</si>
  <si>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</si>
  <si>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</si>
  <si>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</si>
  <si>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</si>
  <si>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</si>
  <si>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</si>
  <si>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</si>
  <si>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</si>
  <si>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</si>
  <si>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</si>
  <si>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</si>
  <si>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</si>
  <si>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</si>
  <si>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</si>
  <si>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</si>
  <si>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</si>
  <si>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</si>
  <si>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</si>
  <si>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</si>
  <si>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</si>
  <si>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</si>
  <si>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</si>
  <si>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</si>
  <si>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</si>
  <si>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</si>
  <si>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</si>
  <si>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</si>
  <si>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</si>
  <si>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</si>
  <si>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</si>
  <si>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</si>
  <si>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</si>
  <si>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</si>
  <si>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</si>
  <si>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</si>
  <si>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</si>
  <si>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</si>
  <si>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</si>
  <si>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</si>
  <si>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</si>
  <si>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</si>
  <si>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</si>
  <si>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</si>
  <si>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</si>
  <si>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</si>
  <si>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</si>
  <si>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</si>
  <si>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</si>
  <si>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</si>
  <si>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</si>
  <si>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</si>
  <si>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</si>
  <si>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</si>
  <si>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</si>
  <si>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</si>
  <si>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</si>
  <si>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</si>
  <si>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</si>
  <si>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</si>
  <si>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</si>
  <si>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</si>
  <si>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</si>
  <si>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</si>
  <si>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</si>
  <si>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</si>
  <si>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</si>
  <si>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</si>
  <si>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</si>
  <si>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</si>
  <si>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</si>
  <si>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</si>
  <si>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</si>
  <si>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</si>
  <si>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</si>
  <si>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</si>
  <si>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</si>
  <si>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</si>
  <si>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</si>
  <si>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</si>
  <si>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</si>
  <si>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</si>
  <si>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</si>
  <si>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</si>
  <si>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</si>
  <si>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</si>
  <si>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</si>
  <si>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</si>
  <si>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</si>
  <si>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</si>
  <si>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</si>
  <si>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</si>
  <si>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</si>
  <si>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</si>
  <si>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</si>
  <si>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</si>
  <si>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</si>
  <si>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</si>
  <si>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</si>
  <si>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</si>
  <si>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</si>
  <si>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</si>
  <si>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</si>
  <si>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</si>
  <si>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</si>
  <si>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</si>
  <si>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</si>
  <si>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</si>
  <si>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</si>
  <si>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</si>
  <si>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</si>
  <si>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</si>
  <si>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</si>
  <si>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</si>
  <si>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</si>
  <si>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</si>
  <si>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</si>
  <si>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</si>
  <si>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</si>
  <si>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</si>
  <si>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</si>
  <si>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</si>
  <si>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</si>
  <si>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</si>
  <si>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</si>
  <si>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</si>
  <si>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</si>
  <si>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</si>
  <si>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</si>
  <si>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</si>
  <si>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</si>
  <si>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</si>
  <si>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</si>
  <si>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</si>
  <si>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</si>
  <si>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</si>
  <si>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</si>
  <si>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</si>
  <si>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</si>
  <si>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</si>
  <si>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</si>
  <si>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</si>
  <si>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</si>
  <si>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</si>
  <si>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</si>
  <si>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</si>
  <si>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</si>
  <si>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</si>
  <si>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</si>
  <si>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</si>
  <si>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</si>
  <si>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</si>
  <si>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</si>
  <si>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</si>
  <si>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</si>
  <si>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</si>
  <si>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</si>
  <si>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</si>
  <si>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</si>
  <si>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</si>
  <si>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</si>
  <si>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</si>
  <si>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</si>
  <si>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</si>
  <si>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</si>
  <si>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</si>
  <si>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</si>
  <si>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</si>
  <si>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</si>
  <si>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</si>
  <si>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</si>
  <si>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</si>
  <si>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</si>
  <si>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</si>
  <si>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</si>
  <si>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</si>
  <si>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</si>
  <si>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</si>
  <si>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</si>
  <si>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</si>
  <si>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</si>
  <si>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</si>
  <si>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</si>
  <si>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</si>
  <si>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</si>
  <si>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</si>
  <si>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</si>
  <si>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</si>
  <si>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</si>
  <si>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</si>
  <si>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</si>
  <si>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</si>
  <si>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</si>
  <si>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</si>
  <si>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</si>
  <si>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</si>
  <si>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</si>
  <si>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</si>
  <si>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</si>
  <si>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</si>
  <si>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</si>
  <si>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</si>
  <si>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</si>
  <si>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</si>
  <si>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</si>
  <si>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</si>
  <si>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</si>
  <si>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</si>
  <si>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</si>
  <si>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</si>
  <si>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</si>
  <si>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</si>
  <si>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</si>
  <si>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</si>
  <si>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</si>
  <si>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</si>
  <si>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</si>
  <si>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</si>
  <si>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</si>
  <si>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</si>
  <si>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</si>
  <si>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</si>
  <si>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</si>
  <si>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</si>
  <si>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</si>
  <si>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</si>
  <si>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</si>
  <si>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</si>
  <si>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</si>
  <si>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</si>
  <si>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</si>
  <si>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</si>
  <si>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</si>
  <si>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</si>
  <si>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</si>
  <si>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</si>
  <si>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</si>
  <si>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</si>
  <si>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</si>
  <si>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</si>
  <si>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</si>
  <si>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</si>
  <si>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East</t>
  </si>
  <si>
    <t>Bihar</t>
  </si>
  <si>
    <t>Bhagalpur</t>
  </si>
  <si>
    <t>Amarpur</t>
  </si>
  <si>
    <t>BH3031</t>
  </si>
  <si>
    <t>Salempur</t>
  </si>
  <si>
    <t>SF0097351</t>
  </si>
  <si>
    <t>Ajit Kumar Thakur</t>
  </si>
  <si>
    <t>635380</t>
  </si>
  <si>
    <t>salam</t>
  </si>
  <si>
    <t>Abhilasha - JLG Loans-Monthly-Migrated</t>
  </si>
  <si>
    <t>SID951375210751</t>
  </si>
  <si>
    <t>EBC</t>
  </si>
  <si>
    <t>HINDU</t>
  </si>
  <si>
    <t>Agriculture &amp; Farming</t>
  </si>
  <si>
    <t>SARIKA DEVI</t>
  </si>
  <si>
    <t>12-Aug-2019</t>
  </si>
  <si>
    <t>Thu</t>
  </si>
  <si>
    <t>1</t>
  </si>
  <si>
    <t>6.49 Yrs</t>
  </si>
  <si>
    <t>12 Aug 2019</t>
  </si>
  <si>
    <t>&gt; 6 to 10 Years</t>
  </si>
  <si>
    <t>27-Dec-2023</t>
  </si>
  <si>
    <t>Open</t>
  </si>
  <si>
    <t>Md Ejaz Ahmad/SF0042310</t>
  </si>
  <si>
    <t>Loan Outstanding Report Detailed Recon as on 04-Feb-2026</t>
  </si>
  <si>
    <t>Report generation date &amp; time: Wednesday, February 4, 2026 6:12 PM</t>
  </si>
  <si>
    <t>Pramod Kumar</t>
  </si>
  <si>
    <t>LO</t>
  </si>
  <si>
    <t>BM</t>
  </si>
  <si>
    <t>BQM</t>
  </si>
  <si>
    <t>Available &amp; Updated</t>
  </si>
  <si>
    <t>Dual Staff</t>
  </si>
  <si>
    <t>L</t>
  </si>
  <si>
    <t>R</t>
  </si>
  <si>
    <t>According to loan card on dated 05-07-2020 LO Parmod Kumar collected EMI of Rs.2420 from the borrower but updated only 1200 and rest 1220 not updated in FIMO.
On dated 05-08-2021 LO collected 2 emi but updated only 1 emi in FIMO and one emi kept in His pocket.
And the rest amount is showing as Interest Charge.</t>
  </si>
  <si>
    <t>FIR Not Filled</t>
  </si>
  <si>
    <t>CSS</t>
  </si>
  <si>
    <t>Saket Nath Thakur/SF0062081</t>
  </si>
  <si>
    <t>Transferred</t>
  </si>
  <si>
    <t>Completed-Report Submitted</t>
  </si>
  <si>
    <t>SF0050627</t>
  </si>
  <si>
    <t>Transferred from Amarpur branch on 10-05-2023</t>
  </si>
  <si>
    <t>SF0066799</t>
  </si>
  <si>
    <t>SF0034712</t>
  </si>
  <si>
    <t>Vikash Poddar</t>
  </si>
  <si>
    <t>Pawan Kumar Yadav</t>
  </si>
  <si>
    <t>Prakash Kumar Poddar/SF0034059</t>
  </si>
  <si>
    <t>Akhilesh Kumar/SF0079698</t>
  </si>
  <si>
    <t>According to loan card on dated 05-07-2020 LO Parmod Kumar collected EMI of Rs.2420 from the borrower but updated only 1200 and rest 1220 not updated in FIMO.
On dated 05-08-2021 LO collected 2 emi but updated only 1 emi in FIMO and one emi kept in His pocket.
And the rest amount is showing as Interest Charge.
Denomination Register not available.
Movement Register not available at branch.</t>
  </si>
  <si>
    <t>FN25-26-03625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</si>
</sst>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Tahoma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0" fontId="36" fillId="0" borderId="18" xfId="0" applyFont="1" applyBorder="1" applyAlignment="1">
      <alignment vertical="top" wrapText="1" readingOrder="1"/>
    </xf>
    <xf numFmtId="172" fontId="36" fillId="0" borderId="17" xfId="0" applyNumberFormat="1" applyFont="1" applyBorder="1" applyAlignment="1">
      <alignment vertical="top" wrapText="1" readingOrder="1"/>
    </xf>
    <xf numFmtId="0" fontId="17" fillId="6" borderId="19" xfId="0" applyFont="1" applyFill="1" applyBorder="1" applyAlignment="1">
      <alignment horizontal="center" vertical="center" wrapText="1" readingOrder="1"/>
    </xf>
    <xf numFmtId="0" fontId="0" fillId="8" borderId="1" xfId="0" applyFill="1" applyBorder="1" applyAlignment="1" applyProtection="1">
      <alignment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236</v>
      </c>
      <c r="K2" s="101"/>
    </row>
    <row r="3" spans="1:11" x14ac:dyDescent="0.3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237</v>
      </c>
      <c r="K3" s="101"/>
    </row>
    <row r="4" spans="1:11" x14ac:dyDescent="0.3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238</v>
      </c>
      <c r="K4" s="101"/>
    </row>
    <row r="5" spans="1:11" x14ac:dyDescent="0.3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">
      <c r="C7" s="54" t="s">
        <v>121</v>
      </c>
      <c r="E7" t="s">
        <v>111</v>
      </c>
      <c r="I7" t="s">
        <v>200</v>
      </c>
      <c r="K7" s="101"/>
    </row>
    <row r="8" spans="1:11" x14ac:dyDescent="0.3">
      <c r="C8" s="54" t="s">
        <v>122</v>
      </c>
      <c r="E8" t="s">
        <v>110</v>
      </c>
      <c r="I8" t="s">
        <v>201</v>
      </c>
      <c r="K8" s="101"/>
    </row>
    <row r="9" spans="1:11" x14ac:dyDescent="0.3">
      <c r="C9" s="54" t="s">
        <v>123</v>
      </c>
      <c r="I9" t="s">
        <v>197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239</v>
      </c>
    </row>
    <row r="3" spans="1:34" ht="15.6" x14ac:dyDescent="0.3">
      <c r="A3" s="71" t="s">
        <v>240</v>
      </c>
      <c r="H3" s="113"/>
    </row>
    <row r="4" spans="1:34" ht="55.2" x14ac:dyDescent="0.3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235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246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BH3031</v>
      </c>
      <c r="D5" s="64" t="str">
        <f>IF('Physical Cash at Safe'!D28="Yes", 'Physical Cash at Safe'!A4, 'Borrower Wise Details'!C5)</f>
        <v>Amarpur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Bihar</v>
      </c>
      <c r="G5" s="61">
        <v>46048</v>
      </c>
      <c r="H5" s="62" t="s">
        <v>285</v>
      </c>
      <c r="I5" s="61">
        <v>46057</v>
      </c>
      <c r="J5" s="61" t="s">
        <v>298</v>
      </c>
      <c r="K5" s="90">
        <v>1</v>
      </c>
      <c r="L5" s="91">
        <v>3640</v>
      </c>
      <c r="M5" s="91">
        <v>0</v>
      </c>
      <c r="N5" s="91" t="s">
        <v>295</v>
      </c>
      <c r="O5" s="91" t="s">
        <v>296</v>
      </c>
      <c r="P5" s="91" t="s">
        <v>238</v>
      </c>
      <c r="Q5" s="91" t="s">
        <v>286</v>
      </c>
      <c r="R5" s="80" t="str">
        <f>IF('Physical Cash at Safe'!$D$28="Yes", 'Physical Cash at Safe'!$A$28, IF('Borrower Wise Details'!F5&lt;&gt;"", 'Borrower Wise Details'!F5, ""))</f>
        <v>Pramod Kumar</v>
      </c>
      <c r="S5" s="79" t="str">
        <f>IF('Physical Cash at Safe'!$D$28="Yes", 'Physical Cash at Safe'!$C$28, IF('Borrower Wise Details'!H5&lt;&gt;"", 'Borrower Wise Details'!H5, ""))</f>
        <v>LO</v>
      </c>
      <c r="T5" s="79" t="str">
        <f>IF('Physical Cash at Safe'!$D$28="Yes", 'Physical Cash at Safe'!$B$28, IF('Borrower Wise Details'!G5&lt;&gt;"", 'Borrower Wise Details'!G5, ""))</f>
        <v>SF0050627</v>
      </c>
      <c r="U5" s="84" t="s">
        <v>287</v>
      </c>
      <c r="V5" s="61" t="s">
        <v>290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288</v>
      </c>
      <c r="Z5" s="61">
        <v>46057</v>
      </c>
      <c r="AA5" s="61">
        <v>46057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4840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1200</v>
      </c>
      <c r="AE5" s="81">
        <f>IF(AND(AC5="", AD5=""), "", IF(AD5="", AC5, AC5 - IF(ISNUMBER(AD5), AD5, 0)))</f>
        <v>3640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46070</v>
      </c>
      <c r="AH5" s="75" t="s">
        <v>297</v>
      </c>
    </row>
    <row r="6" spans="1:34" ht="30" customHeight="1" x14ac:dyDescent="0.3"/>
  </sheetData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239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83</v>
      </c>
      <c r="B3" s="47"/>
      <c r="C3" s="47"/>
      <c r="D3" s="47"/>
      <c r="E3" s="47"/>
      <c r="F3" s="47"/>
      <c r="G3" s="47"/>
      <c r="H3" s="133" t="s">
        <v>84</v>
      </c>
      <c r="I3" s="133"/>
      <c r="J3" s="133"/>
      <c r="K3" s="133"/>
      <c r="L3" s="133"/>
      <c r="M3" s="133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BH3031</v>
      </c>
      <c r="C5" s="50" t="str">
        <f>IF('Fraud Investigation Report'!D5="", "", 'Fraud Investigation Report'!D5)</f>
        <v>Amarpur</v>
      </c>
      <c r="D5" s="73" t="str">
        <f>IF(OR('Fraud Investigation Report'!R5="", 'Fraud Investigation Report'!R5=0), "", 'Fraud Investigation Report'!R5)</f>
        <v>Pramod Kumar</v>
      </c>
      <c r="E5" s="73" t="str">
        <f>IF(OR('Fraud Investigation Report'!T5="", 'Fraud Investigation Report'!T5=0), "", 'Fraud Investigation Report'!T5)</f>
        <v>SF0050627</v>
      </c>
      <c r="F5" s="73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FN25-26-03625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4840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4840</v>
      </c>
      <c r="O5" s="107">
        <f>IF('Fraud Investigation Report'!AD5="", "", 'Fraud Investigation Report'!AD5)</f>
        <v>1200</v>
      </c>
      <c r="P5" s="106">
        <f>IF(AND(N5="", O5=""), "", IF(O5="", N5, N5 - IF(ISNUMBER(O5), O5, 0)))</f>
        <v>3640</v>
      </c>
      <c r="Q5" s="49"/>
      <c r="R5" s="95" t="s">
        <v>284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239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251</v>
      </c>
      <c r="E4" s="41" t="s">
        <v>250</v>
      </c>
    </row>
    <row r="5" spans="1:5" ht="35.25" customHeight="1" x14ac:dyDescent="0.3">
      <c r="A5" s="17" t="s">
        <v>4</v>
      </c>
      <c r="B5" s="17" t="s">
        <v>96</v>
      </c>
      <c r="C5" s="17" t="s">
        <v>209</v>
      </c>
      <c r="D5" s="17" t="s">
        <v>97</v>
      </c>
      <c r="E5" s="17" t="s">
        <v>67</v>
      </c>
    </row>
    <row r="6" spans="1:5" ht="25.5" customHeight="1" x14ac:dyDescent="0.3">
      <c r="A6" s="42" t="s">
        <v>249</v>
      </c>
      <c r="B6" s="18">
        <v>46057</v>
      </c>
      <c r="C6" s="18">
        <v>46056</v>
      </c>
      <c r="D6" s="18">
        <v>46057</v>
      </c>
      <c r="E6" s="19">
        <v>0.375</v>
      </c>
    </row>
    <row r="7" spans="1:5" ht="15.6" x14ac:dyDescent="0.3">
      <c r="A7" s="155" t="s">
        <v>68</v>
      </c>
      <c r="B7" s="156"/>
      <c r="C7" s="156"/>
      <c r="D7" s="156"/>
      <c r="E7" s="156"/>
    </row>
    <row r="8" spans="1:5" ht="15" customHeight="1" x14ac:dyDescent="0.3">
      <c r="A8" s="157" t="s">
        <v>69</v>
      </c>
      <c r="B8" s="159" t="s">
        <v>89</v>
      </c>
      <c r="C8" s="160"/>
      <c r="D8" s="161" t="s">
        <v>70</v>
      </c>
      <c r="E8" s="162"/>
    </row>
    <row r="9" spans="1:5" ht="14.4" x14ac:dyDescent="0.3">
      <c r="A9" s="15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>
        <v>305</v>
      </c>
      <c r="C11" s="23">
        <f>B11*A11</f>
        <v>152500</v>
      </c>
      <c r="D11" s="25">
        <v>305</v>
      </c>
      <c r="E11" s="23">
        <f t="shared" ref="E11:E17" si="0">D11*A11</f>
        <v>152500</v>
      </c>
    </row>
    <row r="12" spans="1:5" ht="14.4" x14ac:dyDescent="0.3">
      <c r="A12" s="24">
        <v>200</v>
      </c>
      <c r="B12" s="25">
        <v>124</v>
      </c>
      <c r="C12" s="23">
        <f>B12*A12</f>
        <v>24800</v>
      </c>
      <c r="D12" s="25">
        <v>124</v>
      </c>
      <c r="E12" s="23">
        <f t="shared" si="0"/>
        <v>24800</v>
      </c>
    </row>
    <row r="13" spans="1:5" ht="14.4" x14ac:dyDescent="0.3">
      <c r="A13" s="24">
        <v>100</v>
      </c>
      <c r="B13" s="25">
        <v>196</v>
      </c>
      <c r="C13" s="23">
        <f t="shared" ref="C13:C17" si="1">B13*A13</f>
        <v>19600</v>
      </c>
      <c r="D13" s="25">
        <v>196</v>
      </c>
      <c r="E13" s="23">
        <f t="shared" si="0"/>
        <v>19600</v>
      </c>
    </row>
    <row r="14" spans="1:5" ht="14.4" x14ac:dyDescent="0.3">
      <c r="A14" s="24">
        <v>50</v>
      </c>
      <c r="B14" s="25">
        <v>8</v>
      </c>
      <c r="C14" s="23">
        <f t="shared" si="1"/>
        <v>400</v>
      </c>
      <c r="D14" s="25">
        <v>8</v>
      </c>
      <c r="E14" s="23">
        <f t="shared" si="0"/>
        <v>400</v>
      </c>
    </row>
    <row r="15" spans="1:5" ht="14.4" x14ac:dyDescent="0.3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74</v>
      </c>
      <c r="C19" s="31">
        <f>SUM(C10:C18)</f>
        <v>197402</v>
      </c>
      <c r="D19" s="30" t="s">
        <v>74</v>
      </c>
      <c r="E19" s="31">
        <f>SUM(E10:E18)</f>
        <v>197402</v>
      </c>
    </row>
    <row r="20" spans="1:5" ht="30" customHeight="1" x14ac:dyDescent="0.3">
      <c r="A20" s="163" t="s">
        <v>94</v>
      </c>
      <c r="B20" s="164"/>
      <c r="C20" s="32">
        <v>197402</v>
      </c>
      <c r="D20" s="33" t="s">
        <v>88</v>
      </c>
      <c r="E20" s="34">
        <v>0</v>
      </c>
    </row>
    <row r="21" spans="1:5" ht="30" customHeight="1" x14ac:dyDescent="0.3">
      <c r="A21" s="165" t="s">
        <v>85</v>
      </c>
      <c r="B21" s="166"/>
      <c r="C21" s="34">
        <v>0</v>
      </c>
      <c r="D21" s="33" t="s">
        <v>86</v>
      </c>
      <c r="E21" s="34">
        <v>0</v>
      </c>
    </row>
    <row r="22" spans="1:5" ht="30" customHeight="1" x14ac:dyDescent="0.3">
      <c r="A22" s="165" t="s">
        <v>75</v>
      </c>
      <c r="B22" s="166"/>
      <c r="C22" s="34">
        <v>0</v>
      </c>
      <c r="D22" s="35" t="s">
        <v>76</v>
      </c>
      <c r="E22" s="34"/>
    </row>
    <row r="23" spans="1:5" ht="30" customHeight="1" x14ac:dyDescent="0.3">
      <c r="A23" s="165" t="s">
        <v>77</v>
      </c>
      <c r="B23" s="166"/>
      <c r="C23" s="52">
        <f>(C19+C21)-(E20+E21)-E19</f>
        <v>0</v>
      </c>
      <c r="D23" s="53" t="s">
        <v>208</v>
      </c>
      <c r="E23" s="34">
        <v>0</v>
      </c>
    </row>
    <row r="24" spans="1:5" ht="82.5" customHeight="1" x14ac:dyDescent="0.3">
      <c r="A24" s="33" t="s">
        <v>245</v>
      </c>
      <c r="B24" s="150"/>
      <c r="C24" s="150"/>
      <c r="D24" s="150"/>
      <c r="E24" s="150"/>
    </row>
    <row r="25" spans="1:5" ht="57.75" customHeight="1" x14ac:dyDescent="0.3">
      <c r="A25" s="36" t="s">
        <v>78</v>
      </c>
      <c r="B25" s="139"/>
      <c r="C25" s="139"/>
      <c r="D25" s="139"/>
      <c r="E25" s="139"/>
    </row>
    <row r="26" spans="1:5" ht="20.100000000000001" customHeight="1" x14ac:dyDescent="0.3">
      <c r="A26" s="144" t="s">
        <v>182</v>
      </c>
      <c r="B26" s="144"/>
      <c r="C26" s="144"/>
      <c r="D26" s="144"/>
      <c r="E26" s="144"/>
    </row>
    <row r="27" spans="1:5" ht="27.75" customHeight="1" x14ac:dyDescent="0.3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181</v>
      </c>
      <c r="B29" s="78" t="s">
        <v>180</v>
      </c>
      <c r="C29" s="77" t="s">
        <v>210</v>
      </c>
      <c r="D29" s="142" t="s">
        <v>211</v>
      </c>
      <c r="E29" s="143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212</v>
      </c>
      <c r="B32" s="38" t="s">
        <v>280</v>
      </c>
      <c r="C32" s="37" t="s">
        <v>79</v>
      </c>
      <c r="D32" s="140" t="s">
        <v>279</v>
      </c>
      <c r="E32" s="141"/>
    </row>
    <row r="33" spans="1:5" ht="18" customHeight="1" x14ac:dyDescent="0.3">
      <c r="A33" s="37" t="s">
        <v>80</v>
      </c>
      <c r="B33" s="38" t="s">
        <v>281</v>
      </c>
      <c r="C33" s="39" t="s">
        <v>81</v>
      </c>
      <c r="D33" s="134" t="s">
        <v>282</v>
      </c>
      <c r="E33" s="135"/>
    </row>
    <row r="34" spans="1:5" ht="27.6" x14ac:dyDescent="0.3">
      <c r="A34" s="39" t="s">
        <v>213</v>
      </c>
      <c r="B34" s="38" t="s">
        <v>294</v>
      </c>
      <c r="C34" s="39" t="s">
        <v>214</v>
      </c>
      <c r="D34" s="136" t="s">
        <v>293</v>
      </c>
      <c r="E34" s="137"/>
    </row>
    <row r="35" spans="1:5" ht="27.6" x14ac:dyDescent="0.3">
      <c r="A35" s="39" t="s">
        <v>215</v>
      </c>
      <c r="B35" s="38" t="s">
        <v>292</v>
      </c>
      <c r="C35" s="39" t="s">
        <v>217</v>
      </c>
      <c r="D35" s="136" t="s">
        <v>291</v>
      </c>
      <c r="E35" s="137"/>
    </row>
    <row r="36" spans="1:5" ht="25.5" customHeight="1" x14ac:dyDescent="0.3">
      <c r="A36" s="39" t="s">
        <v>216</v>
      </c>
      <c r="B36" s="38" t="s">
        <v>277</v>
      </c>
      <c r="C36" s="39" t="s">
        <v>218</v>
      </c>
      <c r="D36" s="138" t="s">
        <v>278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P1" zoomScaleNormal="100" workbookViewId="0">
      <selection activeCell="U5" sqref="U5:U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239</v>
      </c>
    </row>
    <row r="3" spans="1:23" ht="15.6" x14ac:dyDescent="0.3">
      <c r="A3" s="71" t="s">
        <v>241</v>
      </c>
      <c r="E3" s="114" t="s">
        <v>232</v>
      </c>
      <c r="F3" s="114" t="s">
        <v>233</v>
      </c>
      <c r="U3" s="114" t="s">
        <v>232</v>
      </c>
      <c r="V3" s="114" t="s">
        <v>233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247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BH3031</v>
      </c>
      <c r="C5" s="60" t="str">
        <f>IF('Loan Outstanding Report'!$H$5="", "", 'Loan Outstanding Report'!$H$5)</f>
        <v>Amarpur</v>
      </c>
      <c r="D5" s="41">
        <v>158962</v>
      </c>
      <c r="E5" s="66">
        <v>46057</v>
      </c>
      <c r="F5" s="93" t="s">
        <v>275</v>
      </c>
      <c r="G5" s="49" t="s">
        <v>289</v>
      </c>
      <c r="H5" s="49" t="s">
        <v>276</v>
      </c>
      <c r="I5" s="49" t="s">
        <v>256</v>
      </c>
      <c r="J5" s="49" t="s">
        <v>259</v>
      </c>
      <c r="K5" s="49" t="s">
        <v>263</v>
      </c>
      <c r="L5" s="11">
        <v>17464333</v>
      </c>
      <c r="M5" s="67" t="s">
        <v>264</v>
      </c>
      <c r="N5" s="49">
        <v>36302</v>
      </c>
      <c r="O5" s="49">
        <v>2420</v>
      </c>
      <c r="P5" s="67" t="s">
        <v>132</v>
      </c>
      <c r="Q5" s="89">
        <v>44017</v>
      </c>
      <c r="R5" s="49">
        <v>2420</v>
      </c>
      <c r="S5" s="49">
        <v>1200</v>
      </c>
      <c r="T5" s="49">
        <v>0</v>
      </c>
      <c r="U5" s="68">
        <f t="shared" ref="U5:U69" si="0">IF(AND(ISBLANK(R5),ISBLANK(S5),ISBLANK(T5)),"",R5-(S5+T5))</f>
        <v>1220</v>
      </c>
      <c r="V5" s="42" t="s">
        <v>194</v>
      </c>
      <c r="W5" s="69" t="s">
        <v>283</v>
      </c>
    </row>
    <row r="6" spans="1:23" ht="30" customHeight="1" x14ac:dyDescent="0.3">
      <c r="A6" s="65">
        <v>2</v>
      </c>
      <c r="B6" s="60" t="str">
        <f>IF(J6&lt;&gt;"", $B$5, "")</f>
        <v>BH3031</v>
      </c>
      <c r="C6" s="50" t="str">
        <f>IF(J6&lt;&gt;"", $C$5, "")</f>
        <v>Amarpur</v>
      </c>
      <c r="D6" s="50">
        <f>IF(J6&lt;&gt;"", $D$5, "")</f>
        <v>158962</v>
      </c>
      <c r="E6" s="66">
        <v>46057</v>
      </c>
      <c r="F6" s="50" t="str">
        <f>IF(J6&lt;&gt;"", $F$5, "")</f>
        <v>Pramod Kumar</v>
      </c>
      <c r="G6" s="50" t="str">
        <f>IF(J6&lt;&gt;"", $G$5, "")</f>
        <v>SF0050627</v>
      </c>
      <c r="H6" s="50" t="str">
        <f>IF(J6&lt;&gt;"", $H$5, "")</f>
        <v>LO</v>
      </c>
      <c r="I6" s="49" t="s">
        <v>256</v>
      </c>
      <c r="J6" s="49" t="s">
        <v>259</v>
      </c>
      <c r="K6" s="49" t="s">
        <v>263</v>
      </c>
      <c r="L6" s="11">
        <v>17464333</v>
      </c>
      <c r="M6" s="67" t="s">
        <v>264</v>
      </c>
      <c r="N6" s="49">
        <v>36302</v>
      </c>
      <c r="O6" s="49">
        <v>2420</v>
      </c>
      <c r="P6" s="67" t="s">
        <v>132</v>
      </c>
      <c r="Q6" s="67">
        <v>44413</v>
      </c>
      <c r="R6" s="49">
        <v>2420</v>
      </c>
      <c r="S6" s="49">
        <v>0</v>
      </c>
      <c r="T6" s="49">
        <v>0</v>
      </c>
      <c r="U6" s="68">
        <f t="shared" si="0"/>
        <v>2420</v>
      </c>
      <c r="V6" s="42" t="s">
        <v>194</v>
      </c>
      <c r="W6" s="69" t="s">
        <v>283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BF1" zoomScale="90" zoomScaleNormal="90" workbookViewId="0">
      <pane ySplit="4" topLeftCell="A5" activePane="bottomLeft" state="frozen"/>
      <selection pane="bottomLeft" activeCell="BH6" sqref="BH6"/>
    </sheetView>
  </sheetViews>
  <sheetFormatPr defaultColWidth="0" defaultRowHeight="14.4" zeroHeight="1" x14ac:dyDescent="0.3"/>
  <cols>
    <col min="1" max="1" width="8.5546875" style="116" customWidth="1"/>
    <col min="2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207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205</v>
      </c>
      <c r="B2" s="126" t="s">
        <v>273</v>
      </c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206</v>
      </c>
      <c r="B3" s="126"/>
      <c r="C3" s="126" t="s">
        <v>274</v>
      </c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232</v>
      </c>
      <c r="BH3" s="115" t="s">
        <v>234</v>
      </c>
      <c r="BI3" s="102"/>
      <c r="BJ3" s="102"/>
      <c r="BK3" s="102"/>
      <c r="BL3" s="103"/>
      <c r="BM3" s="104"/>
      <c r="BN3" s="102"/>
      <c r="BO3" s="102"/>
      <c r="BP3" s="102"/>
      <c r="BQ3" s="115" t="s">
        <v>232</v>
      </c>
      <c r="BR3" s="115" t="s">
        <v>234</v>
      </c>
    </row>
    <row r="4" spans="1:70" ht="55.2" x14ac:dyDescent="0.3">
      <c r="A4" s="109" t="s">
        <v>219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220</v>
      </c>
      <c r="I4" s="109" t="s">
        <v>21</v>
      </c>
      <c r="J4" s="109" t="s">
        <v>221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222</v>
      </c>
      <c r="T4" s="109" t="s">
        <v>223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224</v>
      </c>
      <c r="AG4" s="109" t="s">
        <v>225</v>
      </c>
      <c r="AH4" s="109" t="s">
        <v>226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227</v>
      </c>
      <c r="AN4" s="109" t="s">
        <v>44</v>
      </c>
      <c r="AO4" s="109" t="s">
        <v>45</v>
      </c>
      <c r="AP4" s="109" t="s">
        <v>228</v>
      </c>
      <c r="AQ4" s="109" t="s">
        <v>229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230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31" t="s">
        <v>56</v>
      </c>
      <c r="BD4" s="131" t="s">
        <v>57</v>
      </c>
      <c r="BE4" s="110" t="s">
        <v>58</v>
      </c>
      <c r="BF4" s="109" t="s">
        <v>231</v>
      </c>
      <c r="BG4" s="55" t="s">
        <v>129</v>
      </c>
      <c r="BH4" s="12" t="s">
        <v>242</v>
      </c>
      <c r="BI4" s="12" t="s">
        <v>243</v>
      </c>
      <c r="BJ4" s="12" t="s">
        <v>244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">
      <c r="A5" s="95">
        <v>1</v>
      </c>
      <c r="B5" s="127" t="s">
        <v>248</v>
      </c>
      <c r="C5" s="127" t="s">
        <v>249</v>
      </c>
      <c r="D5" s="127" t="s">
        <v>250</v>
      </c>
      <c r="E5" s="127" t="s">
        <v>251</v>
      </c>
      <c r="F5" s="127" t="s">
        <v>251</v>
      </c>
      <c r="G5" s="127" t="s">
        <v>252</v>
      </c>
      <c r="H5" s="127" t="s">
        <v>251</v>
      </c>
      <c r="I5" s="127">
        <v>21705</v>
      </c>
      <c r="J5" s="127" t="s">
        <v>253</v>
      </c>
      <c r="K5" s="127">
        <v>21705</v>
      </c>
      <c r="L5" s="127" t="s">
        <v>254</v>
      </c>
      <c r="M5" s="127" t="s">
        <v>255</v>
      </c>
      <c r="N5" s="127">
        <v>31615</v>
      </c>
      <c r="O5" s="127" t="s">
        <v>256</v>
      </c>
      <c r="P5" s="127">
        <v>48541</v>
      </c>
      <c r="Q5" s="127" t="s">
        <v>257</v>
      </c>
      <c r="R5" s="127" t="s">
        <v>258</v>
      </c>
      <c r="S5" s="127" t="s">
        <v>259</v>
      </c>
      <c r="T5" s="127" t="s">
        <v>259</v>
      </c>
      <c r="U5" s="127" t="s">
        <v>260</v>
      </c>
      <c r="V5" s="127" t="s">
        <v>261</v>
      </c>
      <c r="W5" s="127">
        <v>0</v>
      </c>
      <c r="X5" s="127" t="s">
        <v>262</v>
      </c>
      <c r="Y5" s="127">
        <v>17464333</v>
      </c>
      <c r="Z5" s="127" t="s">
        <v>263</v>
      </c>
      <c r="AA5" s="127" t="s">
        <v>264</v>
      </c>
      <c r="AB5" s="128">
        <v>36302</v>
      </c>
      <c r="AC5" s="127" t="s">
        <v>265</v>
      </c>
      <c r="AD5" s="127">
        <v>18</v>
      </c>
      <c r="AE5" s="127" t="s">
        <v>266</v>
      </c>
      <c r="AF5" s="127" t="s">
        <v>267</v>
      </c>
      <c r="AG5" s="127" t="s">
        <v>268</v>
      </c>
      <c r="AH5" s="127" t="s">
        <v>269</v>
      </c>
      <c r="AI5" s="127" t="s">
        <v>264</v>
      </c>
      <c r="AJ5" s="128">
        <v>2420</v>
      </c>
      <c r="AK5" s="128">
        <v>2420</v>
      </c>
      <c r="AL5" s="127" t="s">
        <v>270</v>
      </c>
      <c r="AM5" s="128">
        <v>30659.68</v>
      </c>
      <c r="AN5" s="128">
        <v>377</v>
      </c>
      <c r="AO5" s="128">
        <v>31036.68</v>
      </c>
      <c r="AP5" s="128">
        <v>8002.47</v>
      </c>
      <c r="AQ5" s="128">
        <v>163.47999999999999</v>
      </c>
      <c r="AR5" s="128">
        <v>8165.95</v>
      </c>
      <c r="AS5" s="128">
        <v>6116.32</v>
      </c>
      <c r="AT5" s="128">
        <v>163.47999999999999</v>
      </c>
      <c r="AU5" s="128">
        <v>6279.8</v>
      </c>
      <c r="AV5" s="127">
        <v>53</v>
      </c>
      <c r="AW5" s="127"/>
      <c r="AX5" s="127"/>
      <c r="AY5" s="127"/>
      <c r="AZ5" s="127"/>
      <c r="BA5" s="127"/>
      <c r="BB5" s="129" t="s">
        <v>271</v>
      </c>
      <c r="BC5" s="95"/>
      <c r="BD5" s="95"/>
      <c r="BE5" s="130">
        <v>0</v>
      </c>
      <c r="BF5" s="127" t="s">
        <v>259</v>
      </c>
      <c r="BG5" s="127">
        <v>9934756438</v>
      </c>
      <c r="BH5" s="97" t="s">
        <v>272</v>
      </c>
      <c r="BI5" s="95" t="s">
        <v>104</v>
      </c>
      <c r="BJ5" s="97">
        <v>46057</v>
      </c>
      <c r="BK5" s="95"/>
      <c r="BL5" s="95" t="s">
        <v>108</v>
      </c>
      <c r="BM5" s="98" t="s">
        <v>113</v>
      </c>
      <c r="BN5" s="99" t="s">
        <v>192</v>
      </c>
      <c r="BO5" s="95" t="s">
        <v>236</v>
      </c>
      <c r="BP5" s="122">
        <v>4840</v>
      </c>
      <c r="BQ5" s="42" t="s">
        <v>194</v>
      </c>
      <c r="BR5" s="132" t="s">
        <v>283</v>
      </c>
    </row>
    <row r="6" spans="1:70" ht="30" customHeight="1" x14ac:dyDescent="0.3">
      <c r="A6" s="95">
        <v>2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138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3</v>
      </c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7" t="s">
        <v>138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4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95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138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5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138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6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138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7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138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8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138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9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138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10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95"/>
      <c r="BH14" s="97" t="s">
        <v>138</v>
      </c>
      <c r="BI14" s="95"/>
      <c r="BJ14" s="97"/>
      <c r="BK14" s="95"/>
      <c r="BL14" s="95"/>
      <c r="BM14" s="98"/>
      <c r="BN14" s="99"/>
      <c r="BO14" s="95"/>
      <c r="BP14" s="123"/>
      <c r="BQ14" s="42"/>
      <c r="BR14" s="96"/>
    </row>
    <row r="15" spans="1:70" ht="30" customHeight="1" x14ac:dyDescent="0.3">
      <c r="A15" s="95">
        <v>11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138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12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138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13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138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14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138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15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138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16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138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17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138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18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138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19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138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20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138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21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138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22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138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23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138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24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138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25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138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26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138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27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138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28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138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29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138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30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138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31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138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32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138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33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138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34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138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35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138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36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138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37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138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38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138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39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138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40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138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41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138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42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138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43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138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44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138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45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138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46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138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47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138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48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138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49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138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50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138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51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138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52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138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53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138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54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138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55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138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56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138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57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138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58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138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59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138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60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138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61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138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62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138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63</v>
      </c>
      <c r="B67" s="124"/>
      <c r="C67" s="124"/>
      <c r="D67" s="124"/>
      <c r="E67" s="124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5"/>
      <c r="AB67" s="124"/>
      <c r="AC67" s="124"/>
      <c r="AD67" s="124"/>
      <c r="AE67" s="124"/>
      <c r="AF67" s="125"/>
      <c r="AG67" s="125"/>
      <c r="AH67" s="124"/>
      <c r="AI67" s="125"/>
      <c r="AJ67" s="125"/>
      <c r="AK67" s="125"/>
      <c r="AL67" s="125"/>
      <c r="AM67" s="125"/>
      <c r="AN67" s="125"/>
      <c r="AO67" s="125"/>
      <c r="AP67" s="125"/>
      <c r="AQ67" s="125"/>
      <c r="AR67" s="124"/>
      <c r="AS67" s="124"/>
      <c r="AT67" s="124"/>
      <c r="AU67" s="124"/>
      <c r="AV67" s="124"/>
      <c r="AW67" s="124"/>
      <c r="AX67" s="124"/>
      <c r="AY67" s="124"/>
      <c r="AZ67" s="124"/>
      <c r="BA67" s="125"/>
      <c r="BB67" s="125"/>
      <c r="BC67" s="125"/>
      <c r="BD67" s="125"/>
      <c r="BE67" s="125"/>
      <c r="BF67" s="125"/>
      <c r="BG67" s="123"/>
      <c r="BH67" s="123" t="s">
        <v>138</v>
      </c>
      <c r="BI67" s="95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64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138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65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138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66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138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67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138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68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138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69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138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70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138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71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138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72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138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73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138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74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138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75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138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138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77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138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78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138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79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138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80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138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G5:BG103 BF5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2026-02-17T06:52:03Z</dcterms:modified>
</cp:coreProperties>
</file>