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631/"/>
    </mc:Choice>
  </mc:AlternateContent>
  <xr:revisionPtr revIDLastSave="100" documentId="8_{52F81396-D210-4086-9396-C448D1040DC5}" xr6:coauthVersionLast="47" xr6:coauthVersionMax="47" xr10:uidLastSave="{3C1865DF-5671-4F23-92E0-039C3A71996C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9" i="20" l="1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<sst xmlns="http://schemas.openxmlformats.org/spreadsheetml/2006/main" count="369" uniqueCount="289">
  <si>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</si>
  <si>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</si>
  <si>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</si>
  <si>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</si>
  <si>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</si>
  <si>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</si>
  <si>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</si>
  <si>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</si>
  <si>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</si>
  <si>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</si>
  <si>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</si>
  <si>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</si>
  <si>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</si>
  <si>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</si>
  <si>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</si>
  <si>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</si>
  <si>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</si>
  <si>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</si>
  <si>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</si>
  <si>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</si>
  <si>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</si>
  <si>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</si>
  <si>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</si>
  <si>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</si>
  <si>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</si>
  <si>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</si>
  <si>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</si>
  <si>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</si>
  <si>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</si>
  <si>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</si>
  <si>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</si>
  <si>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</si>
  <si>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</si>
  <si>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</si>
  <si>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</si>
  <si>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</si>
  <si>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</si>
  <si>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</si>
  <si>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</si>
  <si>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</si>
  <si>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</si>
  <si>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</si>
  <si>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</si>
  <si>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</si>
  <si>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</si>
  <si>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</si>
  <si>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</si>
  <si>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</si>
  <si>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</si>
  <si>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</si>
  <si>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</si>
  <si>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</si>
  <si>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</si>
  <si>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</si>
  <si>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</si>
  <si>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</si>
  <si>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</si>
  <si>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</si>
  <si>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</si>
  <si>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</si>
  <si>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</si>
  <si>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</si>
  <si>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</si>
  <si>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</si>
  <si>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</si>
  <si>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</si>
  <si>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</si>
  <si>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</si>
  <si>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</si>
  <si>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</si>
  <si>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</si>
  <si>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</si>
  <si>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</si>
  <si>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</si>
  <si>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</si>
  <si>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</si>
  <si>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</si>
  <si>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</si>
  <si>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</si>
  <si>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</si>
  <si>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</si>
  <si>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</si>
  <si>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</si>
  <si>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</si>
  <si>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</si>
  <si>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</si>
  <si>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</si>
  <si>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</si>
  <si>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</si>
  <si>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</si>
  <si>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</si>
  <si>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</si>
  <si>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</si>
  <si>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</si>
  <si>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</si>
  <si>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</si>
  <si>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</si>
  <si>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</si>
  <si>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</si>
  <si>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</si>
  <si>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</si>
  <si>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</si>
  <si>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</si>
  <si>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</si>
  <si>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</si>
  <si>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</si>
  <si>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</si>
  <si>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</si>
  <si>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</si>
  <si>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</si>
  <si>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</si>
  <si>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</si>
  <si>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</si>
  <si>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</si>
  <si>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</si>
  <si>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</si>
  <si>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</si>
  <si>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</si>
  <si>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</si>
  <si>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</si>
  <si>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</si>
  <si>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</si>
  <si>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</si>
  <si>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</si>
  <si>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</si>
  <si>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</si>
  <si>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</si>
  <si>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</si>
  <si>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</si>
  <si>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</si>
  <si>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</si>
  <si>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</si>
  <si>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</si>
  <si>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</si>
  <si>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</si>
  <si>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</si>
  <si>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</si>
  <si>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</si>
  <si>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</si>
  <si>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</si>
  <si>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</si>
  <si>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</si>
  <si>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</si>
  <si>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</si>
  <si>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</si>
  <si>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</si>
  <si>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</si>
  <si>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</si>
  <si>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</si>
  <si>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</si>
  <si>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</si>
  <si>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</si>
  <si>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</si>
  <si>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</si>
  <si>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</si>
  <si>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</si>
  <si>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</si>
  <si>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</si>
  <si>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</si>
  <si>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</si>
  <si>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</si>
  <si>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</si>
  <si>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</si>
  <si>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</si>
  <si>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</si>
  <si>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</si>
  <si>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</si>
  <si>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</si>
  <si>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</si>
  <si>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</si>
  <si>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</si>
  <si>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</si>
  <si>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</si>
  <si>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</si>
  <si>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</si>
  <si>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</si>
  <si>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</si>
  <si>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</si>
  <si>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</si>
  <si>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</si>
  <si>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</si>
  <si>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</si>
  <si>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</si>
  <si>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</si>
  <si>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</si>
  <si>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</si>
  <si>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</si>
  <si>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</si>
  <si>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</si>
  <si>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</si>
  <si>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</si>
  <si>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</si>
  <si>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</si>
  <si>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</si>
  <si>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</si>
  <si>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</si>
  <si>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</si>
  <si>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</si>
  <si>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</si>
  <si>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</si>
  <si>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</si>
  <si>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</si>
  <si>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</si>
  <si>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</si>
  <si>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</si>
  <si>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</si>
  <si>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</si>
  <si>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</si>
  <si>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</si>
  <si>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</si>
  <si>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</si>
  <si>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</si>
  <si>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</si>
  <si>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</si>
  <si>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</si>
  <si>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</si>
  <si>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</si>
  <si>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</si>
  <si>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</si>
  <si>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</si>
  <si>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</si>
  <si>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</si>
  <si>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</si>
  <si>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</si>
  <si>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</si>
  <si>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</si>
  <si>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</si>
  <si>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</si>
  <si>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</si>
  <si>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</si>
  <si>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</si>
  <si>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</si>
  <si>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</si>
  <si>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</si>
  <si>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</si>
  <si>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</si>
  <si>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</si>
  <si>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</si>
  <si>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</si>
  <si>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</si>
  <si>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</si>
  <si>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</si>
  <si>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</si>
  <si>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</si>
  <si>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 Action Taken</t>
  </si>
  <si>
    <t>North</t>
  </si>
  <si>
    <t>Uttar Pradesh</t>
  </si>
  <si>
    <t>Varanasi</t>
  </si>
  <si>
    <t>Gopiganj</t>
  </si>
  <si>
    <t>UP2251</t>
  </si>
  <si>
    <t>Kalapur</t>
  </si>
  <si>
    <t>SF0102653</t>
  </si>
  <si>
    <t>Pratik Yadav</t>
  </si>
  <si>
    <t>bira patti 1</t>
  </si>
  <si>
    <t>697671 Parmila Veerampur1</t>
  </si>
  <si>
    <t>Chetana</t>
  </si>
  <si>
    <t>SSF2615164</t>
  </si>
  <si>
    <t>ST</t>
  </si>
  <si>
    <t>HINDU</t>
  </si>
  <si>
    <t>Agriculture &amp; Farming</t>
  </si>
  <si>
    <t>SHOBHA DEVI</t>
  </si>
  <si>
    <t>07-Feb-2024</t>
  </si>
  <si>
    <t>Tue</t>
  </si>
  <si>
    <t>2</t>
  </si>
  <si>
    <t>3.58 Yrs</t>
  </si>
  <si>
    <t>17 Jun 2022</t>
  </si>
  <si>
    <t>&gt; 2 to 4 Years</t>
  </si>
  <si>
    <t>05-Mar-2024</t>
  </si>
  <si>
    <t>03-Feb-2026</t>
  </si>
  <si>
    <t>Open</t>
  </si>
  <si>
    <t/>
  </si>
  <si>
    <t>30-Jun-2025</t>
  </si>
  <si>
    <t>Aman Kumar Pathak/SF0075641</t>
  </si>
  <si>
    <t xml:space="preserve">As per the loan card review, it was observed that Loan officer Himanshu Yadav (Employee ID: SF0088684) collected monthly EMI amounts from borrower Shobha Devi (Loan ID: 355081578). The regular EMI amount is ₹3,470/- per month. However, the collected EMI amounts have not been posted in the FIMO system.
# Borrower paid an EMI amount of Rs. 34,70/- on 1-Oct-2024.
# Borrower paid an EMI amount of Rs. 34,70/- on 7-Jan-2025. 
# Borrower paid an EMI amount of Rs. 34,70/- on 4-Feb-2025.
# Borrower paid an EMI amount of Rs. 34,70/- on 4-Mar-2025.
Total Collected Amount- 3470*4 = 13,880/-
# Amount of Rs. 470/- is posted in FIMO on date- 8-Oct-2024.
# Amount of Rs. 470/- is posted in FIMO on date- 11-Oct-2024.
# Amount of Rs.2,530/- is posted in FIMO on date 05-Jan-2025.
Total amount posted in FIMO - 3,470/-
Total Fraud Amount of Rs. 13,880/-.
Recovered Amount of Rs. 3,470/-.
Net Fraud amount of Rs. 10,410/-.
Note: Borrower loan card available, borrower written statement available.
</t>
  </si>
  <si>
    <t>FN25-26-03631</t>
  </si>
  <si>
    <t>Himanshu Yadav</t>
  </si>
  <si>
    <t>SF0088684</t>
  </si>
  <si>
    <t>Loan Officer</t>
  </si>
  <si>
    <t>IA</t>
  </si>
  <si>
    <t>Terminated</t>
  </si>
  <si>
    <t>Anjani Kumar Pandey/SF0096266</t>
  </si>
  <si>
    <t>Ajay Gautam/SF0074699</t>
  </si>
  <si>
    <t>Vipin Yadav/SF0071928</t>
  </si>
  <si>
    <t>As per the loan card review, it was observed that Loan officer Himanshu Yadav (Employee ID: SF0088684) collected monthly EMI amounts from borrower Shobha Devi (Loan ID: 355081578). The regular EMI amount is ₹3,470/- per month. However, the collected EMI amounts have not been posted in the FIMO system.
# Borrower paid an EMI amount of Rs. 34,70/- on 1-Oct-2024.
# Borrower paid an EMI amount of Rs. 34,70/- on 7-Jan-2025. 
# Borrower paid an EMI amount of Rs. 34,70/- on 4-Feb-2025.
# Borrower paid an EMI amount of Rs. 34,70/- on 4-Mar-2025.
Total Collected Amount- 3470*4 = 13,880/-
# Amount of Rs. 470/- is posted in FIMO on date- 8-Oct-2024.
# Amount of Rs. 470/- is posted in FIMO on date- 11-Oct-2024.
# Amount of Rs.2,530/- is posted in FIMO on date 05-Jan-2025.
Total amount posted in FIMO - 3,470/-
Total Fraud Amount of Rs. 13,880/-.
Recovered Amount of Rs. 3,470/-.
Net Fraud amount of Rs. 10,410/-.
Note: Borrower loan card available, borrower written statement available.</t>
  </si>
  <si>
    <t>355081578</t>
  </si>
  <si>
    <t>Completed-Report Submitted</t>
  </si>
  <si>
    <t>Form Date :</t>
  </si>
  <si>
    <t>To Date :</t>
  </si>
  <si>
    <t>Reporting Time 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</si>
</sst>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3" fontId="6" fillId="0" borderId="1" xfId="0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H5" sqref="H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UP2251</v>
      </c>
      <c r="D5" s="63" t="str">
        <f>IF('Physical Cash at Safe'!D28="Yes", 'Physical Cash at Safe'!B4, 'Borrower Wise Details'!C5)</f>
        <v>Gopiganj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Varanasi</v>
      </c>
      <c r="G5" s="61">
        <v>46059</v>
      </c>
      <c r="H5" s="107" t="s">
        <v>278</v>
      </c>
      <c r="I5" s="61">
        <v>46059</v>
      </c>
      <c r="J5" s="74" t="str">
        <f>IF('Physical Cash at Safe'!D28="Yes",'Physical Cash at Safe'!E28,IF('Borrower Wise Details'!D5&lt;&gt;"",'Borrower Wise Details'!D5,""))</f>
        <v>FN25-26-03631</v>
      </c>
      <c r="K5" s="81">
        <v>1</v>
      </c>
      <c r="L5" s="82">
        <v>13880</v>
      </c>
      <c r="M5" s="82">
        <v>3470</v>
      </c>
      <c r="N5" s="82" t="s">
        <v>280</v>
      </c>
      <c r="O5" s="82" t="s">
        <v>243</v>
      </c>
      <c r="P5" s="82" t="s">
        <v>281</v>
      </c>
      <c r="Q5" s="82" t="s">
        <v>282</v>
      </c>
      <c r="R5" s="75" t="str">
        <f>IF('Physical Cash at Safe'!$D$28="Yes", 'Physical Cash at Safe'!$A$28, IF('Borrower Wise Details'!F5&lt;&gt;"", 'Borrower Wise Details'!F5, ""))</f>
        <v>Himanshu Yadav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SF0088684</v>
      </c>
      <c r="U5" s="77" t="s">
        <v>279</v>
      </c>
      <c r="V5" s="61">
        <v>45843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285</v>
      </c>
      <c r="Z5" s="61">
        <v>46070</v>
      </c>
      <c r="AA5" s="61">
        <v>46071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13880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3470</v>
      </c>
      <c r="AE5" s="126">
        <f>IF(AND(AC5="", AD5=""), "", IF(AD5="", AC5, AC5 - IF(ISNUMBER(AD5), AD5, 0)))</f>
        <v>10410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46087</v>
      </c>
      <c r="AH5" s="70" t="s">
        <v>273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M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UP2251</v>
      </c>
      <c r="C5" s="50" t="str">
        <f>IF('Fraud Investigation Report'!D5="", "", 'Fraud Investigation Report'!D5)</f>
        <v>Gopiganj</v>
      </c>
      <c r="D5" s="68" t="str">
        <f>IF(OR('Fraud Investigation Report'!R5="", 'Fraud Investigation Report'!R5=0), "", 'Fraud Investigation Report'!R5)</f>
        <v>Himanshu Yadav</v>
      </c>
      <c r="E5" s="68" t="str">
        <f>IF(OR('Fraud Investigation Report'!T5="", 'Fraud Investigation Report'!T5=0), "", 'Fraud Investigation Report'!T5)</f>
        <v>SF0088684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FN25-26-03631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13880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13880</v>
      </c>
      <c r="O5" s="69">
        <f>IF('Fraud Investigation Report'!AD5="", "", 'Fraud Investigation Report'!AD5)</f>
        <v>3470</v>
      </c>
      <c r="P5" s="126">
        <f>IF(AND(N5="", O5=""), "", IF(O5="", N5, N5 - IF(ISNUMBER(O5), O5, 0)))</f>
        <v>10410</v>
      </c>
      <c r="Q5" s="49"/>
      <c r="R5" s="84" t="s">
        <v>244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8" sqref="B8:C8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50" t="s">
        <v>2</v>
      </c>
      <c r="B1" s="151"/>
      <c r="C1" s="151"/>
      <c r="D1" s="151"/>
      <c r="E1" s="152"/>
    </row>
    <row r="2" spans="1:5" ht="18.5" x14ac:dyDescent="0.45">
      <c r="A2" s="14"/>
      <c r="B2" s="153" t="s">
        <v>3</v>
      </c>
      <c r="C2" s="153"/>
      <c r="D2" s="153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4" t="s">
        <v>70</v>
      </c>
      <c r="B7" s="155"/>
      <c r="C7" s="155"/>
      <c r="D7" s="155"/>
      <c r="E7" s="155"/>
    </row>
    <row r="8" spans="1:5" ht="15" customHeight="1" x14ac:dyDescent="0.35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5" x14ac:dyDescent="0.35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>B15*A15</f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>B16*A16</f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2" t="s">
        <v>97</v>
      </c>
      <c r="B20" s="163"/>
      <c r="C20" s="32"/>
      <c r="D20" s="33" t="s">
        <v>91</v>
      </c>
      <c r="E20" s="34"/>
    </row>
    <row r="21" spans="1:5" ht="30" customHeight="1" x14ac:dyDescent="0.35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35">
      <c r="A22" s="164" t="s">
        <v>77</v>
      </c>
      <c r="B22" s="165"/>
      <c r="C22" s="34"/>
      <c r="D22" s="35" t="s">
        <v>78</v>
      </c>
      <c r="E22" s="34" t="s">
        <v>200</v>
      </c>
    </row>
    <row r="23" spans="1:5" ht="30" customHeight="1" x14ac:dyDescent="0.35">
      <c r="A23" s="164" t="s">
        <v>79</v>
      </c>
      <c r="B23" s="165"/>
      <c r="C23" s="52">
        <f>(C19+C21)-(E20+E21)-E19</f>
        <v>0</v>
      </c>
      <c r="D23" s="53" t="s">
        <v>212</v>
      </c>
      <c r="E23" s="34"/>
    </row>
    <row r="24" spans="1:5" ht="82.5" customHeight="1" x14ac:dyDescent="0.35">
      <c r="A24" s="33" t="s">
        <v>80</v>
      </c>
      <c r="B24" s="149"/>
      <c r="C24" s="149"/>
      <c r="D24" s="149"/>
      <c r="E24" s="149"/>
    </row>
    <row r="25" spans="1:5" ht="57.75" customHeight="1" x14ac:dyDescent="0.35">
      <c r="A25" s="36" t="s">
        <v>81</v>
      </c>
      <c r="B25" s="138"/>
      <c r="C25" s="138"/>
      <c r="D25" s="138"/>
      <c r="E25" s="138"/>
    </row>
    <row r="26" spans="1:5" ht="20.149999999999999" customHeight="1" x14ac:dyDescent="0.35">
      <c r="A26" s="143" t="s">
        <v>189</v>
      </c>
      <c r="B26" s="143"/>
      <c r="C26" s="143"/>
      <c r="D26" s="143"/>
      <c r="E26" s="143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41" t="s">
        <v>215</v>
      </c>
      <c r="E29" s="142"/>
    </row>
    <row r="30" spans="1:5" ht="40" customHeight="1" x14ac:dyDescent="0.35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35">
      <c r="A31" s="146"/>
      <c r="B31" s="147"/>
      <c r="C31" s="147"/>
      <c r="D31" s="147"/>
      <c r="E31" s="148"/>
    </row>
    <row r="32" spans="1:5" ht="24.75" customHeight="1" x14ac:dyDescent="0.35">
      <c r="A32" s="37" t="s">
        <v>216</v>
      </c>
      <c r="B32" s="38"/>
      <c r="C32" s="37" t="s">
        <v>82</v>
      </c>
      <c r="D32" s="139"/>
      <c r="E32" s="140"/>
    </row>
    <row r="33" spans="1:5" ht="18" customHeight="1" x14ac:dyDescent="0.35">
      <c r="A33" s="37" t="s">
        <v>83</v>
      </c>
      <c r="B33" s="106"/>
      <c r="C33" s="39" t="s">
        <v>84</v>
      </c>
      <c r="D33" s="133"/>
      <c r="E33" s="134"/>
    </row>
    <row r="34" spans="1:5" ht="26" x14ac:dyDescent="0.35">
      <c r="A34" s="39" t="s">
        <v>217</v>
      </c>
      <c r="B34" s="38"/>
      <c r="C34" s="39" t="s">
        <v>218</v>
      </c>
      <c r="D34" s="135"/>
      <c r="E34" s="136"/>
    </row>
    <row r="35" spans="1:5" ht="26" x14ac:dyDescent="0.35">
      <c r="A35" s="39" t="s">
        <v>219</v>
      </c>
      <c r="B35" s="38"/>
      <c r="C35" s="39" t="s">
        <v>221</v>
      </c>
      <c r="D35" s="135"/>
      <c r="E35" s="136"/>
    </row>
    <row r="36" spans="1:5" ht="25.5" customHeight="1" x14ac:dyDescent="0.35">
      <c r="A36" s="39" t="s">
        <v>220</v>
      </c>
      <c r="B36" s="38"/>
      <c r="C36" s="39" t="s">
        <v>222</v>
      </c>
      <c r="D36" s="137"/>
      <c r="E36" s="137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3" zoomScaleNormal="90" workbookViewId="0">
      <selection activeCell="R5" sqref="R5:R8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29.1796875" style="13" customWidth="1"/>
    <col min="17" max="17" width="16.54296875" style="13" customWidth="1"/>
    <col min="18" max="18" width="15.906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UP2251</v>
      </c>
      <c r="C5" s="119" t="str">
        <f>IF('Loan Outstanding Report'!$H$5="", "", 'Loan Outstanding Report'!$H$5)</f>
        <v>Gopiganj</v>
      </c>
      <c r="D5" s="41" t="s">
        <v>274</v>
      </c>
      <c r="E5" s="65">
        <v>46070</v>
      </c>
      <c r="F5" s="38" t="s">
        <v>275</v>
      </c>
      <c r="G5" s="49" t="s">
        <v>276</v>
      </c>
      <c r="H5" s="49" t="s">
        <v>277</v>
      </c>
      <c r="I5" s="120" t="s">
        <v>253</v>
      </c>
      <c r="J5" s="120" t="s">
        <v>256</v>
      </c>
      <c r="K5" s="120" t="s">
        <v>260</v>
      </c>
      <c r="L5" s="11" t="s">
        <v>284</v>
      </c>
      <c r="M5" s="65" t="s">
        <v>261</v>
      </c>
      <c r="N5" s="124">
        <v>65000</v>
      </c>
      <c r="O5" s="124">
        <v>3470</v>
      </c>
      <c r="P5" s="121" t="s">
        <v>139</v>
      </c>
      <c r="Q5" s="80">
        <v>45566</v>
      </c>
      <c r="R5" s="124">
        <v>3470</v>
      </c>
      <c r="S5" s="124">
        <v>940</v>
      </c>
      <c r="T5" s="124"/>
      <c r="U5" s="125">
        <f t="shared" ref="U5" si="0">IF(AND(ISBLANK(R5),ISBLANK(S5),ISBLANK(T5)),"",R5-(S5+T5))</f>
        <v>2530</v>
      </c>
      <c r="V5" s="117" t="s">
        <v>201</v>
      </c>
      <c r="W5" s="122" t="s">
        <v>273</v>
      </c>
    </row>
    <row r="6" spans="1:23" ht="25" customHeight="1" x14ac:dyDescent="0.3">
      <c r="A6" s="64">
        <v>2</v>
      </c>
      <c r="B6" s="60" t="str">
        <f>IF(J6&lt;&gt;"", $B$5, "")</f>
        <v>UP2251</v>
      </c>
      <c r="C6" s="119" t="str">
        <f>IF(J6&lt;&gt;"", $C$5, "")</f>
        <v>Gopiganj</v>
      </c>
      <c r="D6" s="41" t="s">
        <v>274</v>
      </c>
      <c r="E6" s="65">
        <v>46070</v>
      </c>
      <c r="F6" s="38" t="s">
        <v>275</v>
      </c>
      <c r="G6" s="49" t="s">
        <v>276</v>
      </c>
      <c r="H6" s="49" t="s">
        <v>277</v>
      </c>
      <c r="I6" s="120" t="s">
        <v>253</v>
      </c>
      <c r="J6" s="120" t="s">
        <v>256</v>
      </c>
      <c r="K6" s="120" t="s">
        <v>260</v>
      </c>
      <c r="L6" s="11">
        <v>355081578</v>
      </c>
      <c r="M6" s="65" t="s">
        <v>261</v>
      </c>
      <c r="N6" s="124">
        <v>65000</v>
      </c>
      <c r="O6" s="124">
        <v>3470</v>
      </c>
      <c r="P6" s="121" t="s">
        <v>139</v>
      </c>
      <c r="Q6" s="80">
        <v>45664</v>
      </c>
      <c r="R6" s="124">
        <v>3470</v>
      </c>
      <c r="S6" s="124">
        <v>2530</v>
      </c>
      <c r="T6" s="124"/>
      <c r="U6" s="125">
        <f t="shared" ref="U6:U69" si="1">IF(AND(ISBLANK(R6),ISBLANK(S6),ISBLANK(T6)),"",R6-(S6+T6))</f>
        <v>940</v>
      </c>
      <c r="V6" s="117" t="s">
        <v>201</v>
      </c>
      <c r="W6" s="122" t="s">
        <v>273</v>
      </c>
    </row>
    <row r="7" spans="1:23" ht="25" customHeight="1" x14ac:dyDescent="0.3">
      <c r="A7" s="64">
        <v>3</v>
      </c>
      <c r="B7" s="60" t="str">
        <f t="shared" ref="B7:B70" si="2">IF(J7&lt;&gt;"", $B$5, "")</f>
        <v>UP2251</v>
      </c>
      <c r="C7" s="119" t="str">
        <f t="shared" ref="C7:C70" si="3">IF(J7&lt;&gt;"", $C$5, "")</f>
        <v>Gopiganj</v>
      </c>
      <c r="D7" s="41" t="s">
        <v>274</v>
      </c>
      <c r="E7" s="65">
        <v>46070</v>
      </c>
      <c r="F7" s="38" t="s">
        <v>275</v>
      </c>
      <c r="G7" s="49" t="s">
        <v>276</v>
      </c>
      <c r="H7" s="49" t="s">
        <v>277</v>
      </c>
      <c r="I7" s="120" t="s">
        <v>253</v>
      </c>
      <c r="J7" s="120" t="s">
        <v>256</v>
      </c>
      <c r="K7" s="120" t="s">
        <v>260</v>
      </c>
      <c r="L7" s="11">
        <v>355081578</v>
      </c>
      <c r="M7" s="65" t="s">
        <v>261</v>
      </c>
      <c r="N7" s="124">
        <v>65000</v>
      </c>
      <c r="O7" s="124">
        <v>3470</v>
      </c>
      <c r="P7" s="121" t="s">
        <v>139</v>
      </c>
      <c r="Q7" s="80">
        <v>45692</v>
      </c>
      <c r="R7" s="124">
        <v>3470</v>
      </c>
      <c r="S7" s="124">
        <v>0</v>
      </c>
      <c r="T7" s="124"/>
      <c r="U7" s="125">
        <f t="shared" si="1"/>
        <v>3470</v>
      </c>
      <c r="V7" s="117" t="s">
        <v>201</v>
      </c>
      <c r="W7" s="122" t="s">
        <v>273</v>
      </c>
    </row>
    <row r="8" spans="1:23" ht="25" customHeight="1" x14ac:dyDescent="0.3">
      <c r="A8" s="64">
        <v>4</v>
      </c>
      <c r="B8" s="60" t="str">
        <f t="shared" si="2"/>
        <v>UP2251</v>
      </c>
      <c r="C8" s="119" t="str">
        <f t="shared" si="3"/>
        <v>Gopiganj</v>
      </c>
      <c r="D8" s="41" t="s">
        <v>274</v>
      </c>
      <c r="E8" s="65">
        <v>46070</v>
      </c>
      <c r="F8" s="38" t="s">
        <v>275</v>
      </c>
      <c r="G8" s="49" t="s">
        <v>276</v>
      </c>
      <c r="H8" s="49" t="s">
        <v>277</v>
      </c>
      <c r="I8" s="120" t="s">
        <v>253</v>
      </c>
      <c r="J8" s="120" t="s">
        <v>256</v>
      </c>
      <c r="K8" s="120" t="s">
        <v>260</v>
      </c>
      <c r="L8" s="11">
        <v>355081578</v>
      </c>
      <c r="M8" s="65" t="s">
        <v>261</v>
      </c>
      <c r="N8" s="124">
        <v>65000</v>
      </c>
      <c r="O8" s="124">
        <v>3470</v>
      </c>
      <c r="P8" s="121" t="s">
        <v>139</v>
      </c>
      <c r="Q8" s="80">
        <v>45720</v>
      </c>
      <c r="R8" s="124">
        <v>3470</v>
      </c>
      <c r="S8" s="124">
        <v>0</v>
      </c>
      <c r="T8" s="124"/>
      <c r="U8" s="125">
        <f t="shared" si="1"/>
        <v>3470</v>
      </c>
      <c r="V8" s="117" t="s">
        <v>201</v>
      </c>
      <c r="W8" s="122" t="s">
        <v>273</v>
      </c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ref="D9:D70" si="4">IF(J9&lt;&gt;"", $D$5, "")</f>
        <v/>
      </c>
      <c r="E9" s="65"/>
      <c r="F9" s="38" t="str">
        <f t="shared" ref="F9:F70" si="5">IF(J9&lt;&gt;"", $F$5, "")</f>
        <v/>
      </c>
      <c r="G9" s="49" t="str">
        <f t="shared" ref="G9:G70" si="6">IF(J9&lt;&gt;"", $G$5, "")</f>
        <v/>
      </c>
      <c r="H9" s="49" t="str">
        <f t="shared" ref="H9:H70" si="7">IF(J9&lt;&gt;"", $H$5, "")</f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2" zoomScale="80" zoomScaleNormal="80" workbookViewId="0">
      <selection activeCell="BQ4" sqref="BQ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20.6328125" style="99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286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287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288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972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248</v>
      </c>
      <c r="G5" s="84" t="s">
        <v>249</v>
      </c>
      <c r="H5" s="38" t="s">
        <v>248</v>
      </c>
      <c r="I5" s="84">
        <v>4322</v>
      </c>
      <c r="J5" s="38" t="s">
        <v>250</v>
      </c>
      <c r="K5" s="84">
        <v>4322</v>
      </c>
      <c r="L5" s="84" t="s">
        <v>251</v>
      </c>
      <c r="M5" s="38" t="s">
        <v>252</v>
      </c>
      <c r="N5" s="84">
        <v>6698</v>
      </c>
      <c r="O5" s="84" t="s">
        <v>253</v>
      </c>
      <c r="P5" s="84">
        <v>479852</v>
      </c>
      <c r="Q5" s="38" t="s">
        <v>254</v>
      </c>
      <c r="R5" s="38" t="s">
        <v>255</v>
      </c>
      <c r="S5" s="84" t="s">
        <v>256</v>
      </c>
      <c r="T5" s="84" t="s">
        <v>256</v>
      </c>
      <c r="U5" s="84" t="s">
        <v>257</v>
      </c>
      <c r="V5" s="84" t="s">
        <v>258</v>
      </c>
      <c r="W5" s="84">
        <v>0</v>
      </c>
      <c r="X5" s="38" t="s">
        <v>259</v>
      </c>
      <c r="Y5" s="84">
        <v>355081578</v>
      </c>
      <c r="Z5" s="38" t="s">
        <v>260</v>
      </c>
      <c r="AA5" s="108" t="s">
        <v>261</v>
      </c>
      <c r="AB5" s="84">
        <v>65000</v>
      </c>
      <c r="AC5" s="108" t="s">
        <v>262</v>
      </c>
      <c r="AD5" s="84">
        <v>24</v>
      </c>
      <c r="AE5" s="84" t="s">
        <v>263</v>
      </c>
      <c r="AF5" s="84" t="s">
        <v>264</v>
      </c>
      <c r="AG5" s="108" t="s">
        <v>265</v>
      </c>
      <c r="AH5" s="84" t="s">
        <v>266</v>
      </c>
      <c r="AI5" s="108" t="s">
        <v>267</v>
      </c>
      <c r="AJ5" s="84">
        <v>3470</v>
      </c>
      <c r="AK5" s="84">
        <v>3470</v>
      </c>
      <c r="AL5" s="108" t="s">
        <v>268</v>
      </c>
      <c r="AM5" s="84">
        <v>54981.73</v>
      </c>
      <c r="AN5" s="112">
        <v>17597.27</v>
      </c>
      <c r="AO5" s="112">
        <v>72579</v>
      </c>
      <c r="AP5" s="112">
        <v>10018.27</v>
      </c>
      <c r="AQ5" s="112">
        <v>401.73</v>
      </c>
      <c r="AR5" s="112">
        <v>10420</v>
      </c>
      <c r="AS5" s="112">
        <v>10018.27</v>
      </c>
      <c r="AT5" s="112">
        <v>401.73</v>
      </c>
      <c r="AU5" s="112">
        <v>10420</v>
      </c>
      <c r="AV5" s="84">
        <v>24</v>
      </c>
      <c r="AW5" s="84"/>
      <c r="AX5" s="84"/>
      <c r="AY5" s="108"/>
      <c r="AZ5" s="84"/>
      <c r="BA5" s="84"/>
      <c r="BB5" s="84" t="s">
        <v>269</v>
      </c>
      <c r="BC5" s="84" t="s">
        <v>270</v>
      </c>
      <c r="BD5" s="108" t="s">
        <v>271</v>
      </c>
      <c r="BE5" s="84">
        <v>65000</v>
      </c>
      <c r="BF5" s="38" t="s">
        <v>256</v>
      </c>
      <c r="BG5" s="84">
        <v>9118914574</v>
      </c>
      <c r="BH5" s="114" t="s">
        <v>272</v>
      </c>
      <c r="BI5" s="38" t="s">
        <v>110</v>
      </c>
      <c r="BJ5" s="85">
        <v>46070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131">
        <v>13880</v>
      </c>
      <c r="BQ5" s="117" t="s">
        <v>201</v>
      </c>
      <c r="BR5" s="130" t="s">
        <v>283</v>
      </c>
    </row>
    <row r="6" spans="1:70" s="113" customFormat="1" ht="15" hidden="1" customHeight="1" x14ac:dyDescent="0.35">
      <c r="A6" s="84"/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5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5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5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5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5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5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5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5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5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5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5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5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5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5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5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5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5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5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5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5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5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5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5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5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5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5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5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5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5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5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5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5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5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5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5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5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5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5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5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5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5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5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5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5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5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5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5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5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5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5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5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5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5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5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5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5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5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5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5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5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5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5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5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5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5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5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5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5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5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5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5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5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5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1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2025-05-06T06:37:39Z</cp:lastPrinted>
  <dcterms:created xsi:type="dcterms:W3CDTF">2023-04-07T11:05:50Z</dcterms:created>
  <dcterms:modified xsi:type="dcterms:W3CDTF">2026-03-06T12:13:37Z</dcterms:modified>
</cp:coreProperties>
</file>