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635\"/>
    </mc:Choice>
  </mc:AlternateContent>
  <xr:revisionPtr revIDLastSave="0" documentId="13_ncr:1_{B53FD77E-AA65-403E-902D-14BF74463989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<sst xmlns="http://schemas.openxmlformats.org/spreadsheetml/2006/main" count="525" uniqueCount="304">
  <si>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</si>
  <si>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</si>
  <si>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</si>
  <si>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</si>
  <si>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</si>
  <si>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</si>
  <si>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</si>
  <si>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</si>
  <si>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</si>
  <si>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</si>
  <si>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</si>
  <si>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</si>
  <si>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</si>
  <si>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</si>
  <si>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</si>
  <si>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</si>
  <si>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</si>
  <si>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</si>
  <si>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</si>
  <si>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</si>
  <si>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</si>
  <si>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</si>
  <si>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</si>
  <si>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</si>
  <si>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</si>
  <si>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</si>
  <si>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</si>
  <si>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</si>
  <si>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</si>
  <si>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</si>
  <si>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</si>
  <si>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</si>
  <si>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</si>
  <si>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</si>
  <si>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</si>
  <si>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</si>
  <si>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</si>
  <si>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</si>
  <si>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</si>
  <si>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</si>
  <si>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</si>
  <si>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</si>
  <si>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</si>
  <si>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</si>
  <si>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</si>
  <si>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</si>
  <si>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</si>
  <si>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</si>
  <si>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</si>
  <si>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</si>
  <si>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</si>
  <si>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</si>
  <si>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</si>
  <si>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</si>
  <si>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</si>
  <si>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</si>
  <si>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</si>
  <si>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</si>
  <si>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</si>
  <si>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</si>
  <si>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</si>
  <si>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</si>
  <si>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</si>
  <si>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</si>
  <si>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</si>
  <si>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</si>
  <si>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</si>
  <si>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</si>
  <si>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</si>
  <si>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</si>
  <si>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</si>
  <si>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</si>
  <si>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</si>
  <si>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</si>
  <si>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</si>
  <si>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</si>
  <si>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</si>
  <si>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</si>
  <si>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</si>
  <si>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</si>
  <si>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</si>
  <si>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</si>
  <si>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</si>
  <si>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</si>
  <si>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</si>
  <si>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</si>
  <si>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</si>
  <si>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</si>
  <si>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</si>
  <si>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</si>
  <si>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</si>
  <si>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</si>
  <si>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</si>
  <si>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</si>
  <si>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</si>
  <si>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</si>
  <si>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</si>
  <si>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</si>
  <si>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</si>
  <si>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</si>
  <si>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</si>
  <si>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</si>
  <si>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</si>
  <si>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</si>
  <si>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</si>
  <si>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</si>
  <si>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</si>
  <si>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</si>
  <si>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</si>
  <si>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</si>
  <si>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</si>
  <si>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</si>
  <si>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</si>
  <si>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</si>
  <si>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</si>
  <si>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</si>
  <si>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</si>
  <si>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</si>
  <si>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</si>
  <si>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</si>
  <si>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</si>
  <si>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</si>
  <si>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</si>
  <si>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</si>
  <si>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</si>
  <si>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</si>
  <si>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</si>
  <si>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</si>
  <si>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</si>
  <si>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</si>
  <si>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</si>
  <si>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</si>
  <si>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</si>
  <si>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</si>
  <si>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</si>
  <si>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</si>
  <si>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</si>
  <si>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</si>
  <si>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</si>
  <si>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</si>
  <si>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</si>
  <si>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</si>
  <si>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</si>
  <si>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</si>
  <si>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</si>
  <si>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</si>
  <si>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</si>
  <si>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</si>
  <si>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</si>
  <si>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</si>
  <si>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</si>
  <si>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</si>
  <si>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</si>
  <si>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</si>
  <si>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</si>
  <si>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</si>
  <si>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</si>
  <si>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</si>
  <si>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</si>
  <si>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</si>
  <si>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</si>
  <si>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</si>
  <si>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</si>
  <si>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</si>
  <si>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</si>
  <si>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</si>
  <si>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</si>
  <si>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</si>
  <si>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</si>
  <si>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</si>
  <si>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</si>
  <si>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</si>
  <si>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</si>
  <si>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</si>
  <si>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</si>
  <si>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</si>
  <si>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</si>
  <si>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</si>
  <si>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</si>
  <si>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</si>
  <si>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</si>
  <si>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</si>
  <si>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</si>
  <si>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</si>
  <si>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</si>
  <si>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</si>
  <si>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</si>
  <si>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</si>
  <si>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</si>
  <si>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</si>
  <si>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</si>
  <si>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</si>
  <si>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</si>
  <si>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</si>
  <si>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</si>
  <si>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</si>
  <si>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</si>
  <si>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</si>
  <si>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</si>
  <si>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</si>
  <si>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</si>
  <si>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</si>
  <si>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</si>
  <si>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</si>
  <si>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</si>
  <si>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</si>
  <si>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</si>
  <si>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</si>
  <si>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</si>
  <si>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</si>
  <si>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</si>
  <si>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</si>
  <si>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</si>
  <si>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</si>
  <si>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</si>
  <si>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</si>
  <si>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</si>
  <si>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</si>
  <si>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</si>
  <si>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</si>
  <si>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</si>
  <si>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</si>
  <si>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</si>
  <si>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</si>
  <si>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</si>
  <si>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</si>
  <si>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</si>
  <si>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</si>
  <si>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</si>
  <si>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</si>
  <si>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</si>
  <si>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</si>
  <si>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</si>
  <si>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</si>
  <si>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</si>
  <si>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</si>
  <si>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</si>
  <si>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</si>
  <si>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</si>
  <si>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</si>
  <si>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</si>
  <si>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</si>
  <si>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</si>
  <si>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</si>
  <si>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</si>
  <si>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</si>
  <si>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</si>
  <si>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</si>
  <si>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</si>
  <si>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Bihar</t>
  </si>
  <si>
    <t>Jamui</t>
  </si>
  <si>
    <t>Aliganj</t>
  </si>
  <si>
    <t>BH3236</t>
  </si>
  <si>
    <t>Kharsari</t>
  </si>
  <si>
    <t>SF0080471</t>
  </si>
  <si>
    <t>Hazari Prasad Thakur</t>
  </si>
  <si>
    <t>589577 C1</t>
  </si>
  <si>
    <t>589577 C1 Renu1</t>
  </si>
  <si>
    <t>Chetana</t>
  </si>
  <si>
    <t>SID951374712634</t>
  </si>
  <si>
    <t>EBC</t>
  </si>
  <si>
    <t>HINDU</t>
  </si>
  <si>
    <t>Agriculture &amp; Farming</t>
  </si>
  <si>
    <t>BABITA DEVI</t>
  </si>
  <si>
    <t>17-Mar-2023</t>
  </si>
  <si>
    <t>04</t>
  </si>
  <si>
    <t>3</t>
  </si>
  <si>
    <t>2.90 Yrs</t>
  </si>
  <si>
    <t>29 Aug 2020</t>
  </si>
  <si>
    <t>&gt; 2 to 4 Years</t>
  </si>
  <si>
    <t>03-May-2023</t>
  </si>
  <si>
    <t>26-Feb-2024</t>
  </si>
  <si>
    <t>Close</t>
  </si>
  <si>
    <t>9661456953</t>
  </si>
  <si>
    <t>Md Ejaz Ahmad/SF0042310</t>
  </si>
  <si>
    <t>4</t>
  </si>
  <si>
    <t>01-Apr-2024</t>
  </si>
  <si>
    <t>02-Jun-2025</t>
  </si>
  <si>
    <t>Open</t>
  </si>
  <si>
    <t>31-Dec-2025</t>
  </si>
  <si>
    <t>Loan Outstanding Report Detailed Recon as on 06-Feb-2026</t>
  </si>
  <si>
    <t>Report generation date &amp; time: Friday, February 6, 2026 3:10 PM</t>
  </si>
  <si>
    <t>Dual Staff</t>
  </si>
  <si>
    <t>G1</t>
  </si>
  <si>
    <t>Mukendra Kumar</t>
  </si>
  <si>
    <t>SF0087478</t>
  </si>
  <si>
    <t>BM</t>
  </si>
  <si>
    <t>Available &amp; Updated</t>
  </si>
  <si>
    <t>G2</t>
  </si>
  <si>
    <t>Pravesh Kumar</t>
  </si>
  <si>
    <t>SF0049751</t>
  </si>
  <si>
    <t>BQM</t>
  </si>
  <si>
    <t>Borrower paying regular EMI from 03-05-2023 to till 03-04-2025 in continuous way. Not a single EMI missed by borrower.
	On 03-11-2023,03-01-2024 &amp; 03-02-2024 LO Rishi Sant Kumar / SF0065955 LO taken EMI of Rs.3550*3 = Rs.10650 but not accounted in FIMO.
	After 3 EMI not updated in FIMO LO told BM to disbursed Viswas loan on 26-02-2024 of Rs.57000 without information of Borrower. Which loan I’d is 354776853.
	After disbursed Viswas loan LO taken 03-Mar-24 EMI from the borrower as EMI of Rs.3550.
	LO Rishi Shant Kumar taken from April-24 to July-24 as per previous loan card EMI of Rs.3550 from the borrower but updated only Rs.3040 in April-24, Rs.2530 in June/24 and Rs.3040 in July/24 month in FIMO as per new loan schedule. It means s per month Rs.510 fraud happens 510*2+1020= 2040.
	Total fraud done by LO Rishi Shant /SF0065955 of Rs. 16240.LO was terminated from company on 19-02-2025.</t>
  </si>
  <si>
    <t>Rishi Sant Kumar</t>
  </si>
  <si>
    <t>LO</t>
  </si>
  <si>
    <t>FIR Not Filled</t>
  </si>
  <si>
    <t>CSS</t>
  </si>
  <si>
    <t>Rajnish Kumar / SF0046465</t>
  </si>
  <si>
    <t>Shashank Verma / SF0078743</t>
  </si>
  <si>
    <t>Saket Nath Thakur/SF0062081</t>
  </si>
  <si>
    <t>Terminated</t>
  </si>
  <si>
    <t>Completed-Report Submitted</t>
  </si>
  <si>
    <t>FN25-26-03635</t>
  </si>
  <si>
    <t>SF0065955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</si>
</sst>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  <font>
      <sz val="12"/>
      <color theme="1"/>
      <name val="Aptos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37" fillId="0" borderId="0" xfId="0" applyFont="1" applyAlignment="1">
      <alignment horizontal="left" vertical="center" wrapText="1" indent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1"/>
    </row>
    <row r="3" spans="1:11" x14ac:dyDescent="0.3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1"/>
    </row>
    <row r="4" spans="1:11" x14ac:dyDescent="0.3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">
      <c r="C7" s="54" t="s">
        <v>121</v>
      </c>
      <c r="E7" t="s">
        <v>111</v>
      </c>
      <c r="I7" t="s">
        <v>200</v>
      </c>
      <c r="K7" s="101"/>
    </row>
    <row r="8" spans="1:11" x14ac:dyDescent="0.3">
      <c r="C8" s="54" t="s">
        <v>122</v>
      </c>
      <c r="E8" t="s">
        <v>110</v>
      </c>
      <c r="I8" t="s">
        <v>201</v>
      </c>
      <c r="K8" s="101"/>
    </row>
    <row r="9" spans="1:11" x14ac:dyDescent="0.3">
      <c r="C9" s="54" t="s">
        <v>123</v>
      </c>
      <c r="I9" t="s">
        <v>197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239</v>
      </c>
    </row>
    <row r="3" spans="1:34" ht="15.6" x14ac:dyDescent="0.3">
      <c r="A3" s="71" t="s">
        <v>240</v>
      </c>
      <c r="H3" s="113"/>
    </row>
    <row r="4" spans="1:34" ht="55.2" x14ac:dyDescent="0.3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BH3236</v>
      </c>
      <c r="D5" s="64" t="str">
        <f>IF('Physical Cash at Safe'!D28="Yes", 'Physical Cash at Safe'!A4, 'Borrower Wise Details'!C5)</f>
        <v>Aliganj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Bihar</v>
      </c>
      <c r="G5" s="61">
        <v>46037</v>
      </c>
      <c r="H5" s="62" t="s">
        <v>296</v>
      </c>
      <c r="I5" s="61">
        <v>46059</v>
      </c>
      <c r="J5" s="79" t="str">
        <f>IF('Physical Cash at Safe'!D28="Yes",'Physical Cash at Safe'!E28,IF('Borrower Wise Details'!D5&lt;&gt;"",'Borrower Wise Details'!D5,""))</f>
        <v>FN25-26-03635</v>
      </c>
      <c r="K5" s="90">
        <v>1</v>
      </c>
      <c r="L5" s="91">
        <v>16240</v>
      </c>
      <c r="M5" s="91">
        <v>0</v>
      </c>
      <c r="N5" s="91" t="s">
        <v>297</v>
      </c>
      <c r="O5" s="91" t="s">
        <v>298</v>
      </c>
      <c r="P5" s="91" t="s">
        <v>238</v>
      </c>
      <c r="Q5" s="91" t="s">
        <v>299</v>
      </c>
      <c r="R5" s="80" t="str">
        <f>IF('Physical Cash at Safe'!$D$28="Yes", 'Physical Cash at Safe'!$A$28, IF('Borrower Wise Details'!F5&lt;&gt;"", 'Borrower Wise Details'!F5, ""))</f>
        <v>Rishi Sant Kumar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SF0065955</v>
      </c>
      <c r="U5" s="84" t="s">
        <v>300</v>
      </c>
      <c r="V5" s="61">
        <v>45707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301</v>
      </c>
      <c r="Z5" s="61">
        <v>46051</v>
      </c>
      <c r="AA5" s="61">
        <v>46051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24850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8610</v>
      </c>
      <c r="AE5" s="81">
        <f>IF(AND(AC5="", AD5=""), "", IF(AD5="", AC5, AC5 - IF(ISNUMBER(AD5), AD5, 0)))</f>
        <v>16240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46079</v>
      </c>
      <c r="AH5" s="75" t="s">
        <v>292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83</v>
      </c>
      <c r="B3" s="47"/>
      <c r="C3" s="47"/>
      <c r="D3" s="47"/>
      <c r="E3" s="47"/>
      <c r="F3" s="47"/>
      <c r="G3" s="47"/>
      <c r="H3" s="130" t="s">
        <v>84</v>
      </c>
      <c r="I3" s="130"/>
      <c r="J3" s="130"/>
      <c r="K3" s="130"/>
      <c r="L3" s="130"/>
      <c r="M3" s="130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BH3236</v>
      </c>
      <c r="C5" s="50" t="str">
        <f>IF('Fraud Investigation Report'!D5="", "", 'Fraud Investigation Report'!D5)</f>
        <v>Aliganj</v>
      </c>
      <c r="D5" s="73" t="str">
        <f>IF(OR('Fraud Investigation Report'!R5="", 'Fraud Investigation Report'!R5=0), "", 'Fraud Investigation Report'!R5)</f>
        <v>Rishi Sant Kumar</v>
      </c>
      <c r="E5" s="73" t="str">
        <f>IF(OR('Fraud Investigation Report'!T5="", 'Fraud Investigation Report'!T5=0), "", 'Fraud Investigation Report'!T5)</f>
        <v>SF0065955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FN25-26-03635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24850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24850</v>
      </c>
      <c r="O5" s="107">
        <f>IF('Fraud Investigation Report'!AD5="", "", 'Fraud Investigation Report'!AD5)</f>
        <v>8610</v>
      </c>
      <c r="P5" s="106">
        <f>IF(AND(N5="", O5=""), "", IF(O5="", N5, N5 - IF(ISNUMBER(O5), O5, 0)))</f>
        <v>16240</v>
      </c>
      <c r="Q5" s="49"/>
      <c r="R5" s="95" t="s">
        <v>295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E37" sqref="E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239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 t="s">
        <v>252</v>
      </c>
      <c r="B4" s="41" t="s">
        <v>251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">
      <c r="A6" s="42" t="s">
        <v>249</v>
      </c>
      <c r="B6" s="18">
        <v>46051</v>
      </c>
      <c r="C6" s="18">
        <v>46051</v>
      </c>
      <c r="D6" s="18">
        <v>46051</v>
      </c>
      <c r="E6" s="19">
        <v>0.875</v>
      </c>
    </row>
    <row r="7" spans="1:5" ht="15.6" x14ac:dyDescent="0.3">
      <c r="A7" s="152" t="s">
        <v>68</v>
      </c>
      <c r="B7" s="153"/>
      <c r="C7" s="153"/>
      <c r="D7" s="153"/>
      <c r="E7" s="153"/>
    </row>
    <row r="8" spans="1:5" ht="15" customHeight="1" x14ac:dyDescent="0.3">
      <c r="A8" s="154" t="s">
        <v>69</v>
      </c>
      <c r="B8" s="156" t="s">
        <v>89</v>
      </c>
      <c r="C8" s="157"/>
      <c r="D8" s="158" t="s">
        <v>70</v>
      </c>
      <c r="E8" s="159"/>
    </row>
    <row r="9" spans="1:5" ht="14.4" x14ac:dyDescent="0.3">
      <c r="A9" s="155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>
        <v>17</v>
      </c>
      <c r="C11" s="23">
        <f>B11*A11</f>
        <v>8500</v>
      </c>
      <c r="D11" s="25">
        <v>17</v>
      </c>
      <c r="E11" s="23">
        <f t="shared" ref="E11:E17" si="0">D11*A11</f>
        <v>8500</v>
      </c>
    </row>
    <row r="12" spans="1:5" ht="14.4" x14ac:dyDescent="0.3">
      <c r="A12" s="24">
        <v>200</v>
      </c>
      <c r="B12" s="25">
        <v>9</v>
      </c>
      <c r="C12" s="23">
        <f>B12*A12</f>
        <v>1800</v>
      </c>
      <c r="D12" s="25">
        <v>9</v>
      </c>
      <c r="E12" s="23">
        <f t="shared" si="0"/>
        <v>1800</v>
      </c>
    </row>
    <row r="13" spans="1:5" ht="14.4" x14ac:dyDescent="0.3">
      <c r="A13" s="24">
        <v>100</v>
      </c>
      <c r="B13" s="25">
        <v>28</v>
      </c>
      <c r="C13" s="23">
        <f t="shared" ref="C13:C17" si="1">B13*A13</f>
        <v>2800</v>
      </c>
      <c r="D13" s="25">
        <v>28</v>
      </c>
      <c r="E13" s="23">
        <f t="shared" si="0"/>
        <v>2800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74</v>
      </c>
      <c r="C19" s="31">
        <f>SUM(C10:C18)</f>
        <v>13138</v>
      </c>
      <c r="D19" s="30" t="s">
        <v>74</v>
      </c>
      <c r="E19" s="31">
        <f>SUM(E10:E18)</f>
        <v>13138</v>
      </c>
    </row>
    <row r="20" spans="1:5" ht="30" customHeight="1" x14ac:dyDescent="0.3">
      <c r="A20" s="160" t="s">
        <v>94</v>
      </c>
      <c r="B20" s="161"/>
      <c r="C20" s="32">
        <v>0</v>
      </c>
      <c r="D20" s="33" t="s">
        <v>88</v>
      </c>
      <c r="E20" s="34">
        <v>0</v>
      </c>
    </row>
    <row r="21" spans="1:5" ht="30" customHeight="1" x14ac:dyDescent="0.3">
      <c r="A21" s="162" t="s">
        <v>85</v>
      </c>
      <c r="B21" s="163"/>
      <c r="C21" s="34">
        <v>0</v>
      </c>
      <c r="D21" s="33" t="s">
        <v>86</v>
      </c>
      <c r="E21" s="34">
        <v>0</v>
      </c>
    </row>
    <row r="22" spans="1:5" ht="30" customHeight="1" x14ac:dyDescent="0.3">
      <c r="A22" s="162" t="s">
        <v>75</v>
      </c>
      <c r="B22" s="163"/>
      <c r="C22" s="34">
        <v>0</v>
      </c>
      <c r="D22" s="35" t="s">
        <v>76</v>
      </c>
      <c r="E22" s="34"/>
    </row>
    <row r="23" spans="1:5" ht="30" customHeight="1" x14ac:dyDescent="0.3">
      <c r="A23" s="162" t="s">
        <v>77</v>
      </c>
      <c r="B23" s="163"/>
      <c r="C23" s="52">
        <f>(C19+C21)-(E20+E21)-E19</f>
        <v>0</v>
      </c>
      <c r="D23" s="53" t="s">
        <v>208</v>
      </c>
      <c r="E23" s="34">
        <v>0</v>
      </c>
    </row>
    <row r="24" spans="1:5" ht="82.5" customHeight="1" x14ac:dyDescent="0.3">
      <c r="A24" s="33" t="s">
        <v>245</v>
      </c>
      <c r="B24" s="147"/>
      <c r="C24" s="147"/>
      <c r="D24" s="147"/>
      <c r="E24" s="147"/>
    </row>
    <row r="25" spans="1:5" ht="57.75" customHeight="1" x14ac:dyDescent="0.3">
      <c r="A25" s="36" t="s">
        <v>78</v>
      </c>
      <c r="B25" s="136"/>
      <c r="C25" s="136"/>
      <c r="D25" s="136"/>
      <c r="E25" s="136"/>
    </row>
    <row r="26" spans="1:5" ht="20.100000000000001" customHeight="1" x14ac:dyDescent="0.3">
      <c r="A26" s="141" t="s">
        <v>182</v>
      </c>
      <c r="B26" s="141"/>
      <c r="C26" s="141"/>
      <c r="D26" s="141"/>
      <c r="E26" s="141"/>
    </row>
    <row r="27" spans="1:5" ht="27.75" customHeight="1" x14ac:dyDescent="0.3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181</v>
      </c>
      <c r="B29" s="78" t="s">
        <v>180</v>
      </c>
      <c r="C29" s="77" t="s">
        <v>210</v>
      </c>
      <c r="D29" s="139" t="s">
        <v>211</v>
      </c>
      <c r="E29" s="140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212</v>
      </c>
      <c r="B32" s="38" t="s">
        <v>282</v>
      </c>
      <c r="C32" s="37" t="s">
        <v>79</v>
      </c>
      <c r="D32" s="137" t="s">
        <v>287</v>
      </c>
      <c r="E32" s="138"/>
    </row>
    <row r="33" spans="1:5" ht="18" customHeight="1" x14ac:dyDescent="0.3">
      <c r="A33" s="37" t="s">
        <v>80</v>
      </c>
      <c r="B33" s="38" t="s">
        <v>283</v>
      </c>
      <c r="C33" s="39" t="s">
        <v>81</v>
      </c>
      <c r="D33" s="131" t="s">
        <v>288</v>
      </c>
      <c r="E33" s="132"/>
    </row>
    <row r="34" spans="1:5" ht="27.6" x14ac:dyDescent="0.3">
      <c r="A34" s="39" t="s">
        <v>213</v>
      </c>
      <c r="B34" s="38" t="s">
        <v>284</v>
      </c>
      <c r="C34" s="39" t="s">
        <v>214</v>
      </c>
      <c r="D34" s="133" t="s">
        <v>289</v>
      </c>
      <c r="E34" s="134"/>
    </row>
    <row r="35" spans="1:5" ht="27.6" x14ac:dyDescent="0.3">
      <c r="A35" s="39" t="s">
        <v>215</v>
      </c>
      <c r="B35" s="38" t="s">
        <v>285</v>
      </c>
      <c r="C35" s="39" t="s">
        <v>217</v>
      </c>
      <c r="D35" s="133" t="s">
        <v>290</v>
      </c>
      <c r="E35" s="134"/>
    </row>
    <row r="36" spans="1:5" ht="25.5" customHeight="1" x14ac:dyDescent="0.3">
      <c r="A36" s="39" t="s">
        <v>216</v>
      </c>
      <c r="B36" s="38" t="s">
        <v>286</v>
      </c>
      <c r="C36" s="39" t="s">
        <v>218</v>
      </c>
      <c r="D36" s="135" t="s">
        <v>291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P3" zoomScaleNormal="100" workbookViewId="0">
      <selection activeCell="X7" sqref="X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239</v>
      </c>
    </row>
    <row r="3" spans="1:23" ht="15.6" x14ac:dyDescent="0.3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BH3236</v>
      </c>
      <c r="C5" s="60" t="str">
        <f>IF('Loan Outstanding Report'!$H$5="", "", 'Loan Outstanding Report'!$H$5)</f>
        <v>Aliganj</v>
      </c>
      <c r="D5" s="41" t="s">
        <v>302</v>
      </c>
      <c r="E5" s="66">
        <v>46051</v>
      </c>
      <c r="F5" s="93" t="s">
        <v>293</v>
      </c>
      <c r="G5" s="49" t="s">
        <v>303</v>
      </c>
      <c r="H5" s="49" t="s">
        <v>294</v>
      </c>
      <c r="I5" s="49" t="s">
        <v>256</v>
      </c>
      <c r="J5" s="49" t="s">
        <v>259</v>
      </c>
      <c r="K5" s="49" t="s">
        <v>263</v>
      </c>
      <c r="L5" s="11">
        <v>350990262</v>
      </c>
      <c r="M5" s="67" t="s">
        <v>264</v>
      </c>
      <c r="N5" s="49">
        <v>65959</v>
      </c>
      <c r="O5" s="49">
        <v>3550</v>
      </c>
      <c r="P5" s="67" t="s">
        <v>132</v>
      </c>
      <c r="Q5" s="89">
        <v>45233</v>
      </c>
      <c r="R5" s="49">
        <v>3550</v>
      </c>
      <c r="S5" s="49">
        <v>0</v>
      </c>
      <c r="T5" s="49">
        <v>0</v>
      </c>
      <c r="U5" s="68">
        <f t="shared" ref="U5:U69" si="0">IF(AND(ISBLANK(R5),ISBLANK(S5),ISBLANK(T5)),"",R5-(S5+T5))</f>
        <v>3550</v>
      </c>
      <c r="V5" s="42" t="s">
        <v>194</v>
      </c>
      <c r="W5" s="69" t="s">
        <v>292</v>
      </c>
    </row>
    <row r="6" spans="1:23" ht="30" customHeight="1" x14ac:dyDescent="0.3">
      <c r="A6" s="65">
        <v>2</v>
      </c>
      <c r="B6" s="60" t="str">
        <f>IF(J6&lt;&gt;"", $B$5, "")</f>
        <v>BH3236</v>
      </c>
      <c r="C6" s="50" t="str">
        <f>IF(J6&lt;&gt;"", $C$5, "")</f>
        <v>Aliganj</v>
      </c>
      <c r="D6" s="50" t="str">
        <f>IF(J6&lt;&gt;"", $D$5, "")</f>
        <v>FN25-26-03635</v>
      </c>
      <c r="E6" s="66">
        <v>46051</v>
      </c>
      <c r="F6" s="50" t="str">
        <f>IF(J6&lt;&gt;"", $F$5, "")</f>
        <v>Rishi Sant Kumar</v>
      </c>
      <c r="G6" s="50" t="str">
        <f>IF(J6&lt;&gt;"", $G$5, "")</f>
        <v>SF0065955</v>
      </c>
      <c r="H6" s="50" t="str">
        <f>IF(J6&lt;&gt;"", $H$5, "")</f>
        <v>LO</v>
      </c>
      <c r="I6" s="49" t="s">
        <v>256</v>
      </c>
      <c r="J6" s="49" t="s">
        <v>259</v>
      </c>
      <c r="K6" s="49" t="s">
        <v>263</v>
      </c>
      <c r="L6" s="11">
        <v>350990262</v>
      </c>
      <c r="M6" s="67" t="s">
        <v>264</v>
      </c>
      <c r="N6" s="49">
        <v>65959</v>
      </c>
      <c r="O6" s="49">
        <v>3550</v>
      </c>
      <c r="P6" s="67" t="s">
        <v>132</v>
      </c>
      <c r="Q6" s="67">
        <v>45294</v>
      </c>
      <c r="R6" s="49">
        <v>3550</v>
      </c>
      <c r="S6" s="49">
        <v>0</v>
      </c>
      <c r="T6" s="49">
        <v>0</v>
      </c>
      <c r="U6" s="68">
        <f t="shared" si="0"/>
        <v>3550</v>
      </c>
      <c r="V6" s="42" t="s">
        <v>194</v>
      </c>
      <c r="W6" s="69" t="s">
        <v>292</v>
      </c>
    </row>
    <row r="7" spans="1:23" ht="30" customHeight="1" x14ac:dyDescent="0.3">
      <c r="A7" s="65">
        <v>3</v>
      </c>
      <c r="B7" s="60" t="str">
        <f t="shared" ref="B7:B70" si="1">IF(J7&lt;&gt;"", $B$5, "")</f>
        <v>BH3236</v>
      </c>
      <c r="C7" s="50" t="str">
        <f t="shared" ref="C7:C70" si="2">IF(J7&lt;&gt;"", $C$5, "")</f>
        <v>Aliganj</v>
      </c>
      <c r="D7" s="50" t="str">
        <f t="shared" ref="D7:D70" si="3">IF(J7&lt;&gt;"", $D$5, "")</f>
        <v>FN25-26-03635</v>
      </c>
      <c r="E7" s="66">
        <v>46051</v>
      </c>
      <c r="F7" s="50" t="str">
        <f t="shared" ref="F7:F70" si="4">IF(J7&lt;&gt;"", $F$5, "")</f>
        <v>Rishi Sant Kumar</v>
      </c>
      <c r="G7" s="50" t="str">
        <f t="shared" ref="G7:G70" si="5">IF(J7&lt;&gt;"", $G$5, "")</f>
        <v>SF0065955</v>
      </c>
      <c r="H7" s="50" t="str">
        <f t="shared" ref="H7:H70" si="6">IF(J7&lt;&gt;"", $H$5, "")</f>
        <v>LO</v>
      </c>
      <c r="I7" s="49" t="s">
        <v>256</v>
      </c>
      <c r="J7" s="49" t="s">
        <v>259</v>
      </c>
      <c r="K7" s="49" t="s">
        <v>263</v>
      </c>
      <c r="L7" s="11">
        <v>350990262</v>
      </c>
      <c r="M7" s="67" t="s">
        <v>264</v>
      </c>
      <c r="N7" s="49">
        <v>65959</v>
      </c>
      <c r="O7" s="49">
        <v>3550</v>
      </c>
      <c r="P7" s="67" t="s">
        <v>132</v>
      </c>
      <c r="Q7" s="67">
        <v>45325</v>
      </c>
      <c r="R7" s="49">
        <v>3550</v>
      </c>
      <c r="S7" s="49">
        <v>0</v>
      </c>
      <c r="T7" s="49">
        <v>0</v>
      </c>
      <c r="U7" s="68">
        <f t="shared" si="0"/>
        <v>3550</v>
      </c>
      <c r="V7" s="42" t="s">
        <v>194</v>
      </c>
      <c r="W7" s="69" t="s">
        <v>292</v>
      </c>
    </row>
    <row r="8" spans="1:23" ht="30" customHeight="1" x14ac:dyDescent="0.3">
      <c r="A8" s="65">
        <v>4</v>
      </c>
      <c r="B8" s="60" t="str">
        <f t="shared" si="1"/>
        <v>BH3236</v>
      </c>
      <c r="C8" s="50" t="str">
        <f t="shared" si="2"/>
        <v>Aliganj</v>
      </c>
      <c r="D8" s="50" t="str">
        <f t="shared" si="3"/>
        <v>FN25-26-03635</v>
      </c>
      <c r="E8" s="66">
        <v>46051</v>
      </c>
      <c r="F8" s="50" t="str">
        <f t="shared" si="4"/>
        <v>Rishi Sant Kumar</v>
      </c>
      <c r="G8" s="50" t="str">
        <f t="shared" si="5"/>
        <v>SF0065955</v>
      </c>
      <c r="H8" s="50" t="str">
        <f t="shared" si="6"/>
        <v>LO</v>
      </c>
      <c r="I8" s="49" t="s">
        <v>256</v>
      </c>
      <c r="J8" s="49" t="s">
        <v>259</v>
      </c>
      <c r="K8" s="49" t="s">
        <v>263</v>
      </c>
      <c r="L8" s="11">
        <v>354776853</v>
      </c>
      <c r="M8" s="67" t="s">
        <v>271</v>
      </c>
      <c r="N8" s="49">
        <v>57000</v>
      </c>
      <c r="O8" s="49">
        <v>3040</v>
      </c>
      <c r="P8" s="67" t="s">
        <v>132</v>
      </c>
      <c r="Q8" s="67">
        <v>45354</v>
      </c>
      <c r="R8" s="49">
        <v>3550</v>
      </c>
      <c r="S8" s="49">
        <v>0</v>
      </c>
      <c r="T8" s="49">
        <v>0</v>
      </c>
      <c r="U8" s="68">
        <f t="shared" si="0"/>
        <v>3550</v>
      </c>
      <c r="V8" s="42" t="s">
        <v>194</v>
      </c>
      <c r="W8" s="69" t="s">
        <v>292</v>
      </c>
    </row>
    <row r="9" spans="1:23" ht="30" customHeight="1" x14ac:dyDescent="0.3">
      <c r="A9" s="65">
        <v>5</v>
      </c>
      <c r="B9" s="60" t="str">
        <f t="shared" si="1"/>
        <v>BH3236</v>
      </c>
      <c r="C9" s="50" t="str">
        <f t="shared" si="2"/>
        <v>Aliganj</v>
      </c>
      <c r="D9" s="50" t="str">
        <f t="shared" si="3"/>
        <v>FN25-26-03635</v>
      </c>
      <c r="E9" s="66">
        <v>46051</v>
      </c>
      <c r="F9" s="50" t="str">
        <f t="shared" si="4"/>
        <v>Rishi Sant Kumar</v>
      </c>
      <c r="G9" s="50" t="str">
        <f t="shared" si="5"/>
        <v>SF0065955</v>
      </c>
      <c r="H9" s="50" t="str">
        <f t="shared" si="6"/>
        <v>LO</v>
      </c>
      <c r="I9" s="49" t="s">
        <v>256</v>
      </c>
      <c r="J9" s="49" t="s">
        <v>259</v>
      </c>
      <c r="K9" s="49" t="s">
        <v>263</v>
      </c>
      <c r="L9" s="11">
        <v>354776853</v>
      </c>
      <c r="M9" s="67" t="s">
        <v>271</v>
      </c>
      <c r="N9" s="49">
        <v>57000</v>
      </c>
      <c r="O9" s="49">
        <v>3040</v>
      </c>
      <c r="P9" s="67" t="s">
        <v>132</v>
      </c>
      <c r="Q9" s="67">
        <v>45385</v>
      </c>
      <c r="R9" s="49">
        <v>3550</v>
      </c>
      <c r="S9" s="49">
        <v>3040</v>
      </c>
      <c r="T9" s="49">
        <v>0</v>
      </c>
      <c r="U9" s="68">
        <f t="shared" si="0"/>
        <v>510</v>
      </c>
      <c r="V9" s="42" t="s">
        <v>194</v>
      </c>
      <c r="W9" s="69" t="s">
        <v>292</v>
      </c>
    </row>
    <row r="10" spans="1:23" ht="30" customHeight="1" x14ac:dyDescent="0.3">
      <c r="A10" s="65">
        <v>6</v>
      </c>
      <c r="B10" s="60" t="str">
        <f t="shared" si="1"/>
        <v>BH3236</v>
      </c>
      <c r="C10" s="50" t="str">
        <f t="shared" si="2"/>
        <v>Aliganj</v>
      </c>
      <c r="D10" s="50" t="str">
        <f t="shared" si="3"/>
        <v>FN25-26-03635</v>
      </c>
      <c r="E10" s="66">
        <v>46051</v>
      </c>
      <c r="F10" s="50" t="str">
        <f t="shared" si="4"/>
        <v>Rishi Sant Kumar</v>
      </c>
      <c r="G10" s="50" t="str">
        <f t="shared" si="5"/>
        <v>SF0065955</v>
      </c>
      <c r="H10" s="50" t="str">
        <f t="shared" si="6"/>
        <v>LO</v>
      </c>
      <c r="I10" s="49" t="s">
        <v>256</v>
      </c>
      <c r="J10" s="49" t="s">
        <v>259</v>
      </c>
      <c r="K10" s="49" t="s">
        <v>263</v>
      </c>
      <c r="L10" s="11">
        <v>354776853</v>
      </c>
      <c r="M10" s="67" t="s">
        <v>271</v>
      </c>
      <c r="N10" s="49">
        <v>57000</v>
      </c>
      <c r="O10" s="49">
        <v>3040</v>
      </c>
      <c r="P10" s="67" t="s">
        <v>132</v>
      </c>
      <c r="Q10" s="67">
        <v>45446</v>
      </c>
      <c r="R10" s="49">
        <v>3550</v>
      </c>
      <c r="S10" s="49">
        <v>2530</v>
      </c>
      <c r="T10" s="49">
        <v>0</v>
      </c>
      <c r="U10" s="68">
        <f t="shared" si="0"/>
        <v>1020</v>
      </c>
      <c r="V10" s="42" t="s">
        <v>194</v>
      </c>
      <c r="W10" s="69" t="s">
        <v>292</v>
      </c>
    </row>
    <row r="11" spans="1:23" ht="30" customHeight="1" x14ac:dyDescent="0.3">
      <c r="A11" s="65">
        <v>7</v>
      </c>
      <c r="B11" s="60" t="str">
        <f t="shared" si="1"/>
        <v>BH3236</v>
      </c>
      <c r="C11" s="50" t="str">
        <f t="shared" si="2"/>
        <v>Aliganj</v>
      </c>
      <c r="D11" s="50" t="str">
        <f t="shared" si="3"/>
        <v>FN25-26-03635</v>
      </c>
      <c r="E11" s="66">
        <v>46051</v>
      </c>
      <c r="F11" s="50" t="str">
        <f t="shared" si="4"/>
        <v>Rishi Sant Kumar</v>
      </c>
      <c r="G11" s="50" t="str">
        <f t="shared" si="5"/>
        <v>SF0065955</v>
      </c>
      <c r="H11" s="50" t="str">
        <f t="shared" si="6"/>
        <v>LO</v>
      </c>
      <c r="I11" s="49" t="s">
        <v>256</v>
      </c>
      <c r="J11" s="49" t="s">
        <v>259</v>
      </c>
      <c r="K11" s="49" t="s">
        <v>263</v>
      </c>
      <c r="L11" s="11">
        <v>354776853</v>
      </c>
      <c r="M11" s="67" t="s">
        <v>271</v>
      </c>
      <c r="N11" s="49">
        <v>57000</v>
      </c>
      <c r="O11" s="49">
        <v>3040</v>
      </c>
      <c r="P11" s="67" t="s">
        <v>132</v>
      </c>
      <c r="Q11" s="67">
        <v>45476</v>
      </c>
      <c r="R11" s="49">
        <v>3550</v>
      </c>
      <c r="S11" s="49">
        <v>3040</v>
      </c>
      <c r="T11" s="49">
        <v>0</v>
      </c>
      <c r="U11" s="68">
        <f t="shared" si="0"/>
        <v>510</v>
      </c>
      <c r="V11" s="42" t="s">
        <v>194</v>
      </c>
      <c r="W11" s="69" t="s">
        <v>292</v>
      </c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90" zoomScaleNormal="90" workbookViewId="0">
      <pane ySplit="4" topLeftCell="A5" activePane="bottomLeft" state="frozen"/>
      <selection pane="bottomLeft" activeCell="BP5" sqref="BP5:BP6"/>
    </sheetView>
  </sheetViews>
  <sheetFormatPr defaultColWidth="0" defaultRowHeight="14.4" zeroHeight="1" x14ac:dyDescent="0.3"/>
  <cols>
    <col min="1" max="1" width="8.5546875" style="116" customWidth="1"/>
    <col min="2" max="12" width="8.77734375" style="116" customWidth="1"/>
    <col min="13" max="13" width="13.33203125" style="116" bestFit="1" customWidth="1"/>
    <col min="14" max="24" width="8.77734375" style="116" customWidth="1"/>
    <col min="25" max="25" width="12.77734375" style="116" bestFit="1" customWidth="1"/>
    <col min="26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207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205</v>
      </c>
      <c r="B2" s="126" t="s">
        <v>280</v>
      </c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206</v>
      </c>
      <c r="B3" s="126"/>
      <c r="C3" s="126" t="s">
        <v>281</v>
      </c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55.2" x14ac:dyDescent="0.3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">
      <c r="A5" s="95">
        <v>1</v>
      </c>
      <c r="B5" s="127" t="s">
        <v>248</v>
      </c>
      <c r="C5" s="127" t="s">
        <v>249</v>
      </c>
      <c r="D5" s="127" t="s">
        <v>250</v>
      </c>
      <c r="E5" s="127" t="s">
        <v>251</v>
      </c>
      <c r="F5" s="127" t="s">
        <v>251</v>
      </c>
      <c r="G5" s="127" t="s">
        <v>252</v>
      </c>
      <c r="H5" s="127" t="s">
        <v>251</v>
      </c>
      <c r="I5" s="127">
        <v>23204</v>
      </c>
      <c r="J5" s="127" t="s">
        <v>253</v>
      </c>
      <c r="K5" s="127">
        <v>23204</v>
      </c>
      <c r="L5" s="127" t="s">
        <v>254</v>
      </c>
      <c r="M5" s="127" t="s">
        <v>255</v>
      </c>
      <c r="N5" s="127">
        <v>319911</v>
      </c>
      <c r="O5" s="127" t="s">
        <v>256</v>
      </c>
      <c r="P5" s="127">
        <v>443060</v>
      </c>
      <c r="Q5" s="127" t="s">
        <v>257</v>
      </c>
      <c r="R5" s="127" t="s">
        <v>258</v>
      </c>
      <c r="S5" s="127" t="s">
        <v>259</v>
      </c>
      <c r="T5" s="127" t="s">
        <v>259</v>
      </c>
      <c r="U5" s="127" t="s">
        <v>260</v>
      </c>
      <c r="V5" s="127" t="s">
        <v>261</v>
      </c>
      <c r="W5" s="127">
        <v>541</v>
      </c>
      <c r="X5" s="127" t="s">
        <v>262</v>
      </c>
      <c r="Y5" s="127">
        <v>350990262</v>
      </c>
      <c r="Z5" s="127" t="s">
        <v>263</v>
      </c>
      <c r="AA5" s="127" t="s">
        <v>264</v>
      </c>
      <c r="AB5" s="128">
        <v>65959</v>
      </c>
      <c r="AC5" s="127" t="s">
        <v>265</v>
      </c>
      <c r="AD5" s="127">
        <v>24</v>
      </c>
      <c r="AE5" s="127" t="s">
        <v>266</v>
      </c>
      <c r="AF5" s="127" t="s">
        <v>267</v>
      </c>
      <c r="AG5" s="127" t="s">
        <v>268</v>
      </c>
      <c r="AH5" s="127" t="s">
        <v>269</v>
      </c>
      <c r="AI5" s="127" t="s">
        <v>270</v>
      </c>
      <c r="AJ5" s="128">
        <v>3795</v>
      </c>
      <c r="AK5" s="128">
        <v>3550</v>
      </c>
      <c r="AL5" s="127" t="s">
        <v>271</v>
      </c>
      <c r="AM5" s="128">
        <v>65959</v>
      </c>
      <c r="AN5" s="128">
        <v>13251.85</v>
      </c>
      <c r="AO5" s="128">
        <v>79210.850000000006</v>
      </c>
      <c r="AP5" s="128">
        <v>0</v>
      </c>
      <c r="AQ5" s="128">
        <v>6234.15</v>
      </c>
      <c r="AR5" s="128">
        <v>6234.15</v>
      </c>
      <c r="AS5" s="128">
        <v>0</v>
      </c>
      <c r="AT5" s="128">
        <v>0</v>
      </c>
      <c r="AU5" s="128">
        <v>0</v>
      </c>
      <c r="AV5" s="127">
        <v>10</v>
      </c>
      <c r="AW5" s="127"/>
      <c r="AX5" s="127"/>
      <c r="AY5" s="127"/>
      <c r="AZ5" s="127"/>
      <c r="BA5" s="127"/>
      <c r="BB5" s="127" t="s">
        <v>272</v>
      </c>
      <c r="BC5" s="95"/>
      <c r="BD5" s="95"/>
      <c r="BE5" s="128">
        <v>0</v>
      </c>
      <c r="BF5" s="127" t="s">
        <v>259</v>
      </c>
      <c r="BG5" s="127" t="s">
        <v>273</v>
      </c>
      <c r="BH5" s="97" t="s">
        <v>274</v>
      </c>
      <c r="BI5" s="95" t="s">
        <v>104</v>
      </c>
      <c r="BJ5" s="97">
        <v>46051</v>
      </c>
      <c r="BK5" s="95"/>
      <c r="BL5" s="95" t="s">
        <v>108</v>
      </c>
      <c r="BM5" s="98" t="s">
        <v>113</v>
      </c>
      <c r="BN5" s="99" t="s">
        <v>192</v>
      </c>
      <c r="BO5" s="95" t="s">
        <v>236</v>
      </c>
      <c r="BP5" s="122">
        <v>10650</v>
      </c>
      <c r="BQ5" s="42" t="s">
        <v>194</v>
      </c>
      <c r="BR5" s="129" t="s">
        <v>292</v>
      </c>
    </row>
    <row r="6" spans="1:70" ht="30" customHeight="1" x14ac:dyDescent="0.3">
      <c r="A6" s="95">
        <v>2</v>
      </c>
      <c r="B6" s="127" t="s">
        <v>248</v>
      </c>
      <c r="C6" s="127" t="s">
        <v>249</v>
      </c>
      <c r="D6" s="127" t="s">
        <v>250</v>
      </c>
      <c r="E6" s="127" t="s">
        <v>251</v>
      </c>
      <c r="F6" s="127" t="s">
        <v>251</v>
      </c>
      <c r="G6" s="127" t="s">
        <v>252</v>
      </c>
      <c r="H6" s="127" t="s">
        <v>251</v>
      </c>
      <c r="I6" s="127">
        <v>23204</v>
      </c>
      <c r="J6" s="127" t="s">
        <v>253</v>
      </c>
      <c r="K6" s="127">
        <v>23204</v>
      </c>
      <c r="L6" s="127" t="s">
        <v>254</v>
      </c>
      <c r="M6" s="127" t="s">
        <v>255</v>
      </c>
      <c r="N6" s="127">
        <v>319911</v>
      </c>
      <c r="O6" s="127" t="s">
        <v>256</v>
      </c>
      <c r="P6" s="127">
        <v>443060</v>
      </c>
      <c r="Q6" s="127" t="s">
        <v>257</v>
      </c>
      <c r="R6" s="127" t="s">
        <v>258</v>
      </c>
      <c r="S6" s="127" t="s">
        <v>259</v>
      </c>
      <c r="T6" s="127" t="s">
        <v>259</v>
      </c>
      <c r="U6" s="127" t="s">
        <v>260</v>
      </c>
      <c r="V6" s="127" t="s">
        <v>261</v>
      </c>
      <c r="W6" s="127">
        <v>0</v>
      </c>
      <c r="X6" s="127" t="s">
        <v>262</v>
      </c>
      <c r="Y6" s="127">
        <v>354776853</v>
      </c>
      <c r="Z6" s="127" t="s">
        <v>263</v>
      </c>
      <c r="AA6" s="127" t="s">
        <v>271</v>
      </c>
      <c r="AB6" s="128">
        <v>57000</v>
      </c>
      <c r="AC6" s="127" t="s">
        <v>265</v>
      </c>
      <c r="AD6" s="127">
        <v>24</v>
      </c>
      <c r="AE6" s="127" t="s">
        <v>275</v>
      </c>
      <c r="AF6" s="127" t="s">
        <v>267</v>
      </c>
      <c r="AG6" s="127" t="s">
        <v>268</v>
      </c>
      <c r="AH6" s="127" t="s">
        <v>269</v>
      </c>
      <c r="AI6" s="127" t="s">
        <v>276</v>
      </c>
      <c r="AJ6" s="128">
        <v>3040</v>
      </c>
      <c r="AK6" s="128">
        <v>3040</v>
      </c>
      <c r="AL6" s="127" t="s">
        <v>277</v>
      </c>
      <c r="AM6" s="128">
        <v>29353.14</v>
      </c>
      <c r="AN6" s="128">
        <v>13716.86</v>
      </c>
      <c r="AO6" s="128">
        <v>43070</v>
      </c>
      <c r="AP6" s="128">
        <v>27646.86</v>
      </c>
      <c r="AQ6" s="128">
        <v>2790.14</v>
      </c>
      <c r="AR6" s="128">
        <v>30437</v>
      </c>
      <c r="AS6" s="128">
        <v>24127.58</v>
      </c>
      <c r="AT6" s="128">
        <v>2722.42</v>
      </c>
      <c r="AU6" s="128">
        <v>26850</v>
      </c>
      <c r="AV6" s="127">
        <v>23</v>
      </c>
      <c r="AW6" s="127"/>
      <c r="AX6" s="127"/>
      <c r="AY6" s="127"/>
      <c r="AZ6" s="127"/>
      <c r="BA6" s="127"/>
      <c r="BB6" s="127" t="s">
        <v>278</v>
      </c>
      <c r="BC6" s="95"/>
      <c r="BD6" s="127" t="s">
        <v>279</v>
      </c>
      <c r="BE6" s="128">
        <v>57000</v>
      </c>
      <c r="BF6" s="127" t="s">
        <v>259</v>
      </c>
      <c r="BG6" s="127" t="s">
        <v>273</v>
      </c>
      <c r="BH6" s="97" t="s">
        <v>274</v>
      </c>
      <c r="BI6" s="95" t="s">
        <v>104</v>
      </c>
      <c r="BJ6" s="97">
        <v>46051</v>
      </c>
      <c r="BK6" s="95"/>
      <c r="BL6" s="95" t="s">
        <v>108</v>
      </c>
      <c r="BM6" s="98" t="s">
        <v>113</v>
      </c>
      <c r="BN6" s="99" t="s">
        <v>192</v>
      </c>
      <c r="BO6" s="95" t="s">
        <v>236</v>
      </c>
      <c r="BP6" s="123">
        <v>14200</v>
      </c>
      <c r="BQ6" s="42" t="s">
        <v>194</v>
      </c>
      <c r="BR6" s="129" t="s">
        <v>292</v>
      </c>
    </row>
    <row r="7" spans="1:70" ht="30" customHeight="1" x14ac:dyDescent="0.3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138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138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138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138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138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138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138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138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138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138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138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138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138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138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138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138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138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138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138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138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138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138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138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138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138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138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138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138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138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138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138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138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138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138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138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138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138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138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138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138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138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138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138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138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138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138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138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138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138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138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138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138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138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138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138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138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138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138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138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138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138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138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138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138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138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138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138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138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138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138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138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138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138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138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138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138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138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138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138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138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138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138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138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138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138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138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138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138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138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138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138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138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138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F5:BF6 BG5:BG103" xr:uid="{B5D95952-A3E6-45EA-872D-35864CCA7C6C}">
      <formula1>AND(ISNUMBER(BF5),LEN(BF5)=10,NOT(ISERROR(VALUE(BF5))))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2026-02-26T09:24:31Z</dcterms:modified>
</cp:coreProperties>
</file>