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New folder\"/>
    </mc:Choice>
  </mc:AlternateContent>
  <xr:revisionPtr revIDLastSave="0" documentId="13_ncr:1_{0E6E46AB-C586-4B10-893A-89DF7C11CDB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<sst xmlns="http://schemas.openxmlformats.org/spreadsheetml/2006/main" count="382" uniqueCount="302">
  <si>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</si>
  <si>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</si>
  <si>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</si>
  <si>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</si>
  <si>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</si>
  <si>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</si>
  <si>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</si>
  <si>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</si>
  <si>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</si>
  <si>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</si>
  <si>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</si>
  <si>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</si>
  <si>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</si>
  <si>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</si>
  <si>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</si>
  <si>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</si>
  <si>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</si>
  <si>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</si>
  <si>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</si>
  <si>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</si>
  <si>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</si>
  <si>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</si>
  <si>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</si>
  <si>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</si>
  <si>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</si>
  <si>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</si>
  <si>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</si>
  <si>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</si>
  <si>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</si>
  <si>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</si>
  <si>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</si>
  <si>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</si>
  <si>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</si>
  <si>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</si>
  <si>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</si>
  <si>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</si>
  <si>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</si>
  <si>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</si>
  <si>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</si>
  <si>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</si>
  <si>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</si>
  <si>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</si>
  <si>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</si>
  <si>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</si>
  <si>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</si>
  <si>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</si>
  <si>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</si>
  <si>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</si>
  <si>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</si>
  <si>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</si>
  <si>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</si>
  <si>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</si>
  <si>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</si>
  <si>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</si>
  <si>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</si>
  <si>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</si>
  <si>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</si>
  <si>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</si>
  <si>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</si>
  <si>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</si>
  <si>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</si>
  <si>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</si>
  <si>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</si>
  <si>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</si>
  <si>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</si>
  <si>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</si>
  <si>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</si>
  <si>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</si>
  <si>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</si>
  <si>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</si>
  <si>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</si>
  <si>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</si>
  <si>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</si>
  <si>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</si>
  <si>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</si>
  <si>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</si>
  <si>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</si>
  <si>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</si>
  <si>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</si>
  <si>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</si>
  <si>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</si>
  <si>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</si>
  <si>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</si>
  <si>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</si>
  <si>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</si>
  <si>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</si>
  <si>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</si>
  <si>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</si>
  <si>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</si>
  <si>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</si>
  <si>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</si>
  <si>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</si>
  <si>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</si>
  <si>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</si>
  <si>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</si>
  <si>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</si>
  <si>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</si>
  <si>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</si>
  <si>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</si>
  <si>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</si>
  <si>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</si>
  <si>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</si>
  <si>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</si>
  <si>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</si>
  <si>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</si>
  <si>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</si>
  <si>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</si>
  <si>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</si>
  <si>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</si>
  <si>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</si>
  <si>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</si>
  <si>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</si>
  <si>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</si>
  <si>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</si>
  <si>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</si>
  <si>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</si>
  <si>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</si>
  <si>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</si>
  <si>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</si>
  <si>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</si>
  <si>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</si>
  <si>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</si>
  <si>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</si>
  <si>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</si>
  <si>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</si>
  <si>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</si>
  <si>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</si>
  <si>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</si>
  <si>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</si>
  <si>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</si>
  <si>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</si>
  <si>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</si>
  <si>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</si>
  <si>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</si>
  <si>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</si>
  <si>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</si>
  <si>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</si>
  <si>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</si>
  <si>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</si>
  <si>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</si>
  <si>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</si>
  <si>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</si>
  <si>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</si>
  <si>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</si>
  <si>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</si>
  <si>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</si>
  <si>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</si>
  <si>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</si>
  <si>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</si>
  <si>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</si>
  <si>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</si>
  <si>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</si>
  <si>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</si>
  <si>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</si>
  <si>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</si>
  <si>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</si>
  <si>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</si>
  <si>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</si>
  <si>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</si>
  <si>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</si>
  <si>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</si>
  <si>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</si>
  <si>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</si>
  <si>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</si>
  <si>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</si>
  <si>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</si>
  <si>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</si>
  <si>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</si>
  <si>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</si>
  <si>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</si>
  <si>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</si>
  <si>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</si>
  <si>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</si>
  <si>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</si>
  <si>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</si>
  <si>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</si>
  <si>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</si>
  <si>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</si>
  <si>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</si>
  <si>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</si>
  <si>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</si>
  <si>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</si>
  <si>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</si>
  <si>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</si>
  <si>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</si>
  <si>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</si>
  <si>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</si>
  <si>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</si>
  <si>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</si>
  <si>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</si>
  <si>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</si>
  <si>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</si>
  <si>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</si>
  <si>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</si>
  <si>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</si>
  <si>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</si>
  <si>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</si>
  <si>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</si>
  <si>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</si>
  <si>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</si>
  <si>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</si>
  <si>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</si>
  <si>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</si>
  <si>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</si>
  <si>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</si>
  <si>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</si>
  <si>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</si>
  <si>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</si>
  <si>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</si>
  <si>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</si>
  <si>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</si>
  <si>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</si>
  <si>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</si>
  <si>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</si>
  <si>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</si>
  <si>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</si>
  <si>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</si>
  <si>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</si>
  <si>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</si>
  <si>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</si>
  <si>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</si>
  <si>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</si>
  <si>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</si>
  <si>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</si>
  <si>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</si>
  <si>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</si>
  <si>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</si>
  <si>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</si>
  <si>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</si>
  <si>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</si>
  <si>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</si>
  <si>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</si>
  <si>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</si>
  <si>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</si>
  <si>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</si>
  <si>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</si>
  <si>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</si>
  <si>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</si>
  <si>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</si>
  <si>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</si>
  <si>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</si>
  <si>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</si>
  <si>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</si>
  <si>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</si>
  <si>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</si>
  <si>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</si>
  <si>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Charama</t>
  </si>
  <si>
    <t>Rajnandgoan</t>
  </si>
  <si>
    <t>CHGL0403</t>
  </si>
  <si>
    <t>Motipur</t>
  </si>
  <si>
    <t>SF0100978</t>
  </si>
  <si>
    <t>Gulsan Kumar Kole</t>
  </si>
  <si>
    <t>34</t>
  </si>
  <si>
    <t>SAI</t>
  </si>
  <si>
    <t>Chetana</t>
  </si>
  <si>
    <t>CID040307161</t>
  </si>
  <si>
    <t>OBC</t>
  </si>
  <si>
    <t>HINDU</t>
  </si>
  <si>
    <t>Stationery Business</t>
  </si>
  <si>
    <t>LATA BAI</t>
  </si>
  <si>
    <t>14-Feb-2024</t>
  </si>
  <si>
    <t>Thu</t>
  </si>
  <si>
    <t>9</t>
  </si>
  <si>
    <t>11.80 Yrs</t>
  </si>
  <si>
    <t>25 Aug 2020</t>
  </si>
  <si>
    <t>&gt; 10 Years</t>
  </si>
  <si>
    <t>07-Mar-2024</t>
  </si>
  <si>
    <t>05-Feb-2026</t>
  </si>
  <si>
    <t>Open</t>
  </si>
  <si>
    <t>31-Dec-2025</t>
  </si>
  <si>
    <t>Vivek Sonwani/SF0066911</t>
  </si>
  <si>
    <t>As per Loan card LO-Bedram Sahu/SF0067054  collected  EMI from borrower amount Rs.4270/-  on dated 04-09-2025. Which was not accounted in FIMO.</t>
  </si>
  <si>
    <t>As per Loan card LO-Bedram Sahu/SF0067054  collected  EMI from borrower amount Rs.4270*6=25620/-  on dated 07-11-2024, 05-12-24, 12-02-25, 07-08-25, 04-09-25, 02-10-25. Which was not accounted in FIMO.
Note:- Only statement available for Amount Rs.4270/- in 02-10-25.</t>
  </si>
  <si>
    <t>Bedram Sahu</t>
  </si>
  <si>
    <t>SF0067054</t>
  </si>
  <si>
    <t>Loan Officer</t>
  </si>
  <si>
    <t>Loan Outstanding Report Detailed as on 06-Feb-2026</t>
  </si>
  <si>
    <t>Report generation date &amp; time: Saturday, February 7, 2026 1:57 PM</t>
  </si>
  <si>
    <t>As per Loan card LO-Bedram Sahu/SF0067054  collected  EMI from borrower amount Rs.4270/-  on dated 07-11-2024. Which was not accounted in FIMO.</t>
  </si>
  <si>
    <t>As per Loan card, LO-Bedram Sahu/SF0067054  collected  EMI from borrower amount Rs.4270/-  on dated 05-12-2024. Which was not accounted in FIMO.</t>
  </si>
  <si>
    <t>As per Loan card, LO-Bedram Sahu/SF0067054  collected  EMI from borrower amount Rs.4270/-  on dated 12-02-2025. Which was not accounted in FIMO.</t>
  </si>
  <si>
    <t>As per Loan card, LO-Bedram Sahu/SF0067054  collected  EMI from borrower amount Rs.4270/-  on dated 07-08-2025. Which was not accounted in FIMO.</t>
  </si>
  <si>
    <t>As per Borrower statement, she has Paid EMI Amount Rs.4270/- on 02-10-25 cash. To Bedram Sahu/SF0067054 Which was not accounted in FIMO.
Note:- No Any Reciept or Signature on loan card.</t>
  </si>
  <si>
    <t>CSS</t>
  </si>
  <si>
    <t>Sitesh  Kumar Tandan/SF0024119</t>
  </si>
  <si>
    <t>Deepak Sahu/SF0026677</t>
  </si>
  <si>
    <t>Deependra Shrivastava/SF0002115</t>
  </si>
  <si>
    <t>Absconding</t>
  </si>
  <si>
    <t>As per the CSS complaint, the FRM team verified the field and observed that Loan Officer Bedram Sahu/SF0067054 had embezzle 1 Borrower’s EMI Collection &amp; total of Rs. 25,620/- and not accounted in FIMO and now Rs. 25,620/- is pending for recovery from alleged employee.</t>
  </si>
  <si>
    <t>Not Required</t>
  </si>
  <si>
    <t>Dual Staff</t>
  </si>
  <si>
    <t>Available &amp; Updated</t>
  </si>
  <si>
    <t>Dhiraj Kumar Patel</t>
  </si>
  <si>
    <t>SF0045784</t>
  </si>
  <si>
    <t>Branch Manager</t>
  </si>
  <si>
    <t>R</t>
  </si>
  <si>
    <t>L</t>
  </si>
  <si>
    <t>Vijay Kumar</t>
  </si>
  <si>
    <t>Branch Quality Manager Field</t>
  </si>
  <si>
    <t>SF0052822</t>
  </si>
  <si>
    <t>FN25-26-03653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</si>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</sst>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CHGL0403</v>
      </c>
      <c r="D5" s="63" t="str">
        <f>IF('Physical Cash at Safe'!D28="Yes", 'Physical Cash at Safe'!B4, 'Borrower Wise Details'!C5)</f>
        <v>Rajnandgoan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Charama</v>
      </c>
      <c r="G5" s="61">
        <v>46052</v>
      </c>
      <c r="H5" s="107" t="s">
        <v>283</v>
      </c>
      <c r="I5" s="61">
        <v>46052</v>
      </c>
      <c r="J5" s="74" t="str">
        <f>IF('Physical Cash at Safe'!D28="Yes",'Physical Cash at Safe'!E28,IF('Borrower Wise Details'!D5&lt;&gt;"",'Borrower Wise Details'!D5,""))</f>
        <v>FN25-26-03653</v>
      </c>
      <c r="K5" s="81">
        <v>1</v>
      </c>
      <c r="L5" s="82">
        <v>25620</v>
      </c>
      <c r="M5" s="82">
        <v>0</v>
      </c>
      <c r="N5" s="82" t="s">
        <v>284</v>
      </c>
      <c r="O5" s="82" t="s">
        <v>285</v>
      </c>
      <c r="P5" s="82"/>
      <c r="Q5" s="82" t="s">
        <v>286</v>
      </c>
      <c r="R5" s="75" t="str">
        <f>IF('Physical Cash at Safe'!$D$28="Yes", 'Physical Cash at Safe'!$A$28, IF('Borrower Wise Details'!F5&lt;&gt;"", 'Borrower Wise Details'!F5, ""))</f>
        <v>Bedram Sahu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SF0067054</v>
      </c>
      <c r="U5" s="77" t="s">
        <v>287</v>
      </c>
      <c r="V5" s="61">
        <v>45950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289</v>
      </c>
      <c r="Z5" s="61">
        <v>46060</v>
      </c>
      <c r="AA5" s="61">
        <v>46060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25620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25620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46079</v>
      </c>
      <c r="AH5" s="70" t="s">
        <v>288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CHGL0403</v>
      </c>
      <c r="C5" s="50" t="str">
        <f>IF('Fraud Investigation Report'!D5="", "", 'Fraud Investigation Report'!D5)</f>
        <v>Rajnandgoan</v>
      </c>
      <c r="D5" s="68" t="str">
        <f>IF(OR('Fraud Investigation Report'!R5="", 'Fraud Investigation Report'!R5=0), "", 'Fraud Investigation Report'!R5)</f>
        <v>Bedram Sahu</v>
      </c>
      <c r="E5" s="68" t="str">
        <f>IF(OR('Fraud Investigation Report'!T5="", 'Fraud Investigation Report'!T5=0), "", 'Fraud Investigation Report'!T5)</f>
        <v>SF0067054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FN25-26-03653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25620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25620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25620</v>
      </c>
      <c r="Q5" s="49"/>
      <c r="R5" s="84" t="s">
        <v>301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1" activePane="bottomLeft" state="frozen"/>
      <selection pane="bottomLeft" activeCell="A29" sqref="A29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247</v>
      </c>
      <c r="C4" s="41" t="s">
        <v>247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245</v>
      </c>
      <c r="B6" s="18">
        <v>46060</v>
      </c>
      <c r="C6" s="18">
        <v>46059</v>
      </c>
      <c r="D6" s="18">
        <v>46060</v>
      </c>
      <c r="E6" s="19">
        <v>0.39583333333333331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76</v>
      </c>
      <c r="C11" s="23">
        <f>B11*A11</f>
        <v>38000</v>
      </c>
      <c r="D11" s="25">
        <v>76</v>
      </c>
      <c r="E11" s="23">
        <f t="shared" ref="E11:E17" si="0">D11*A11</f>
        <v>38000</v>
      </c>
    </row>
    <row r="12" spans="1:5" ht="14.4" x14ac:dyDescent="0.3">
      <c r="A12" s="24">
        <v>200</v>
      </c>
      <c r="B12" s="25">
        <v>24</v>
      </c>
      <c r="C12" s="23">
        <f>B12*A12</f>
        <v>4800</v>
      </c>
      <c r="D12" s="25">
        <v>24</v>
      </c>
      <c r="E12" s="23">
        <f t="shared" si="0"/>
        <v>4800</v>
      </c>
    </row>
    <row r="13" spans="1:5" ht="14.4" x14ac:dyDescent="0.3">
      <c r="A13" s="24">
        <v>100</v>
      </c>
      <c r="B13" s="25">
        <v>17</v>
      </c>
      <c r="C13" s="23">
        <f t="shared" ref="C13:C17" si="1">B13*A13</f>
        <v>1700</v>
      </c>
      <c r="D13" s="25">
        <v>17</v>
      </c>
      <c r="E13" s="23">
        <f t="shared" si="0"/>
        <v>1700</v>
      </c>
    </row>
    <row r="14" spans="1:5" ht="14.4" x14ac:dyDescent="0.3">
      <c r="A14" s="24">
        <v>50</v>
      </c>
      <c r="B14" s="25">
        <v>4</v>
      </c>
      <c r="C14" s="23">
        <f t="shared" si="1"/>
        <v>200</v>
      </c>
      <c r="D14" s="25">
        <v>4</v>
      </c>
      <c r="E14" s="23">
        <f t="shared" si="0"/>
        <v>200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ht="14.4" x14ac:dyDescent="0.3">
      <c r="A19" s="29"/>
      <c r="B19" s="30" t="s">
        <v>76</v>
      </c>
      <c r="C19" s="31">
        <f>SUM(C10:C18)</f>
        <v>44713</v>
      </c>
      <c r="D19" s="30" t="s">
        <v>76</v>
      </c>
      <c r="E19" s="31">
        <f>SUM(E10:E18)</f>
        <v>44713</v>
      </c>
    </row>
    <row r="20" spans="1:5" ht="30" customHeight="1" x14ac:dyDescent="0.3">
      <c r="A20" s="145" t="s">
        <v>97</v>
      </c>
      <c r="B20" s="146"/>
      <c r="C20" s="32">
        <v>44713</v>
      </c>
      <c r="D20" s="33" t="s">
        <v>91</v>
      </c>
      <c r="E20" s="34">
        <v>0</v>
      </c>
    </row>
    <row r="21" spans="1:5" ht="30" customHeight="1" x14ac:dyDescent="0.3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216</v>
      </c>
      <c r="B32" s="38" t="s">
        <v>290</v>
      </c>
      <c r="C32" s="37" t="s">
        <v>82</v>
      </c>
      <c r="D32" s="155" t="s">
        <v>291</v>
      </c>
      <c r="E32" s="156"/>
    </row>
    <row r="33" spans="1:5" ht="18" customHeight="1" x14ac:dyDescent="0.3">
      <c r="A33" s="37" t="s">
        <v>83</v>
      </c>
      <c r="B33" s="106" t="s">
        <v>295</v>
      </c>
      <c r="C33" s="39" t="s">
        <v>84</v>
      </c>
      <c r="D33" s="149" t="s">
        <v>296</v>
      </c>
      <c r="E33" s="150"/>
    </row>
    <row r="34" spans="1:5" ht="27.6" x14ac:dyDescent="0.3">
      <c r="A34" s="39" t="s">
        <v>217</v>
      </c>
      <c r="B34" s="38" t="s">
        <v>292</v>
      </c>
      <c r="C34" s="39" t="s">
        <v>218</v>
      </c>
      <c r="D34" s="151" t="s">
        <v>297</v>
      </c>
      <c r="E34" s="152"/>
    </row>
    <row r="35" spans="1:5" ht="27.6" x14ac:dyDescent="0.3">
      <c r="A35" s="39" t="s">
        <v>219</v>
      </c>
      <c r="B35" s="38" t="s">
        <v>293</v>
      </c>
      <c r="C35" s="39" t="s">
        <v>221</v>
      </c>
      <c r="D35" s="151" t="s">
        <v>299</v>
      </c>
      <c r="E35" s="152"/>
    </row>
    <row r="36" spans="1:5" ht="25.5" customHeight="1" x14ac:dyDescent="0.3">
      <c r="A36" s="39" t="s">
        <v>220</v>
      </c>
      <c r="B36" s="38" t="s">
        <v>294</v>
      </c>
      <c r="C36" s="39" t="s">
        <v>222</v>
      </c>
      <c r="D36" s="153" t="s">
        <v>298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Q5" sqref="Q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CHGL0403</v>
      </c>
      <c r="C5" s="119" t="str">
        <f>IF('Loan Outstanding Report'!$H$5="", "", 'Loan Outstanding Report'!$H$5)</f>
        <v>Rajnandgoan</v>
      </c>
      <c r="D5" s="41" t="s">
        <v>300</v>
      </c>
      <c r="E5" s="65">
        <v>46060</v>
      </c>
      <c r="F5" s="38" t="s">
        <v>273</v>
      </c>
      <c r="G5" s="49" t="s">
        <v>274</v>
      </c>
      <c r="H5" s="49" t="s">
        <v>275</v>
      </c>
      <c r="I5" s="120" t="s">
        <v>252</v>
      </c>
      <c r="J5" s="120" t="s">
        <v>255</v>
      </c>
      <c r="K5" s="120" t="s">
        <v>259</v>
      </c>
      <c r="L5" s="11">
        <v>355293313</v>
      </c>
      <c r="M5" s="65" t="s">
        <v>260</v>
      </c>
      <c r="N5" s="124">
        <v>80000</v>
      </c>
      <c r="O5" s="124">
        <v>4270</v>
      </c>
      <c r="P5" s="121" t="s">
        <v>139</v>
      </c>
      <c r="Q5" s="80">
        <v>45603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201</v>
      </c>
      <c r="W5" s="122" t="s">
        <v>278</v>
      </c>
    </row>
    <row r="6" spans="1:23" ht="25.05" customHeight="1" x14ac:dyDescent="0.3">
      <c r="A6" s="64">
        <v>2</v>
      </c>
      <c r="B6" s="60" t="str">
        <f>IF(J6&lt;&gt;"", $B$5, "")</f>
        <v>CHGL0403</v>
      </c>
      <c r="C6" s="119" t="str">
        <f>IF(J6&lt;&gt;"", $C$5, "")</f>
        <v>Rajnandgoan</v>
      </c>
      <c r="D6" s="41" t="str">
        <f>IF(J6&lt;&gt;"", $D$5, "")</f>
        <v>FN25-26-03653</v>
      </c>
      <c r="E6" s="65">
        <v>46060</v>
      </c>
      <c r="F6" s="38" t="str">
        <f>IF(J6&lt;&gt;"", $F$5, "")</f>
        <v>Bedram Sahu</v>
      </c>
      <c r="G6" s="49" t="str">
        <f>IF(J6&lt;&gt;"", $G$5, "")</f>
        <v>SF0067054</v>
      </c>
      <c r="H6" s="49" t="str">
        <f>IF(J6&lt;&gt;"", $H$5, "")</f>
        <v>Loan Officer</v>
      </c>
      <c r="I6" s="120" t="s">
        <v>252</v>
      </c>
      <c r="J6" s="120" t="s">
        <v>255</v>
      </c>
      <c r="K6" s="120" t="s">
        <v>259</v>
      </c>
      <c r="L6" s="11">
        <v>355293313</v>
      </c>
      <c r="M6" s="65" t="s">
        <v>260</v>
      </c>
      <c r="N6" s="124">
        <v>80000</v>
      </c>
      <c r="O6" s="124">
        <v>4270</v>
      </c>
      <c r="P6" s="121" t="s">
        <v>139</v>
      </c>
      <c r="Q6" s="80">
        <v>45631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201</v>
      </c>
      <c r="W6" s="122" t="s">
        <v>279</v>
      </c>
    </row>
    <row r="7" spans="1:23" ht="25.05" customHeight="1" x14ac:dyDescent="0.3">
      <c r="A7" s="64">
        <v>3</v>
      </c>
      <c r="B7" s="60" t="str">
        <f t="shared" ref="B7:B70" si="2">IF(J7&lt;&gt;"", $B$5, "")</f>
        <v>CHGL0403</v>
      </c>
      <c r="C7" s="119" t="str">
        <f t="shared" ref="C7:C70" si="3">IF(J7&lt;&gt;"", $C$5, "")</f>
        <v>Rajnandgoan</v>
      </c>
      <c r="D7" s="41" t="str">
        <f t="shared" ref="D7:D70" si="4">IF(J7&lt;&gt;"", $D$5, "")</f>
        <v>FN25-26-03653</v>
      </c>
      <c r="E7" s="65">
        <v>46060</v>
      </c>
      <c r="F7" s="38" t="str">
        <f t="shared" ref="F7:F70" si="5">IF(J7&lt;&gt;"", $F$5, "")</f>
        <v>Bedram Sahu</v>
      </c>
      <c r="G7" s="49" t="str">
        <f t="shared" ref="G7:G70" si="6">IF(J7&lt;&gt;"", $G$5, "")</f>
        <v>SF0067054</v>
      </c>
      <c r="H7" s="49" t="str">
        <f t="shared" ref="H7:H70" si="7">IF(J7&lt;&gt;"", $H$5, "")</f>
        <v>Loan Officer</v>
      </c>
      <c r="I7" s="120" t="s">
        <v>252</v>
      </c>
      <c r="J7" s="120" t="s">
        <v>255</v>
      </c>
      <c r="K7" s="120" t="s">
        <v>259</v>
      </c>
      <c r="L7" s="11">
        <v>355293313</v>
      </c>
      <c r="M7" s="65" t="s">
        <v>260</v>
      </c>
      <c r="N7" s="124">
        <v>80000</v>
      </c>
      <c r="O7" s="124">
        <v>4270</v>
      </c>
      <c r="P7" s="121" t="s">
        <v>139</v>
      </c>
      <c r="Q7" s="80">
        <v>45700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201</v>
      </c>
      <c r="W7" s="122" t="s">
        <v>280</v>
      </c>
    </row>
    <row r="8" spans="1:23" ht="25.05" customHeight="1" x14ac:dyDescent="0.3">
      <c r="A8" s="64">
        <v>4</v>
      </c>
      <c r="B8" s="60" t="str">
        <f t="shared" si="2"/>
        <v>CHGL0403</v>
      </c>
      <c r="C8" s="119" t="str">
        <f t="shared" si="3"/>
        <v>Rajnandgoan</v>
      </c>
      <c r="D8" s="41" t="str">
        <f t="shared" si="4"/>
        <v>FN25-26-03653</v>
      </c>
      <c r="E8" s="65">
        <v>46060</v>
      </c>
      <c r="F8" s="38" t="str">
        <f t="shared" si="5"/>
        <v>Bedram Sahu</v>
      </c>
      <c r="G8" s="49" t="str">
        <f t="shared" si="6"/>
        <v>SF0067054</v>
      </c>
      <c r="H8" s="49" t="str">
        <f t="shared" si="7"/>
        <v>Loan Officer</v>
      </c>
      <c r="I8" s="120" t="s">
        <v>252</v>
      </c>
      <c r="J8" s="120" t="s">
        <v>255</v>
      </c>
      <c r="K8" s="120" t="s">
        <v>259</v>
      </c>
      <c r="L8" s="11">
        <v>355293313</v>
      </c>
      <c r="M8" s="65" t="s">
        <v>260</v>
      </c>
      <c r="N8" s="124">
        <v>80000</v>
      </c>
      <c r="O8" s="124">
        <v>4270</v>
      </c>
      <c r="P8" s="121" t="s">
        <v>139</v>
      </c>
      <c r="Q8" s="80">
        <v>45876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201</v>
      </c>
      <c r="W8" s="122" t="s">
        <v>281</v>
      </c>
    </row>
    <row r="9" spans="1:23" ht="25.05" customHeight="1" x14ac:dyDescent="0.3">
      <c r="A9" s="64">
        <v>5</v>
      </c>
      <c r="B9" s="60" t="str">
        <f t="shared" si="2"/>
        <v>CHGL0403</v>
      </c>
      <c r="C9" s="119" t="str">
        <f t="shared" si="3"/>
        <v>Rajnandgoan</v>
      </c>
      <c r="D9" s="41" t="str">
        <f t="shared" si="4"/>
        <v>FN25-26-03653</v>
      </c>
      <c r="E9" s="65">
        <v>46060</v>
      </c>
      <c r="F9" s="38" t="str">
        <f t="shared" si="5"/>
        <v>Bedram Sahu</v>
      </c>
      <c r="G9" s="49" t="str">
        <f t="shared" si="6"/>
        <v>SF0067054</v>
      </c>
      <c r="H9" s="49" t="str">
        <f t="shared" si="7"/>
        <v>Loan Officer</v>
      </c>
      <c r="I9" s="120" t="s">
        <v>252</v>
      </c>
      <c r="J9" s="120" t="s">
        <v>255</v>
      </c>
      <c r="K9" s="120" t="s">
        <v>259</v>
      </c>
      <c r="L9" s="11">
        <v>355293313</v>
      </c>
      <c r="M9" s="65" t="s">
        <v>260</v>
      </c>
      <c r="N9" s="124">
        <v>80000</v>
      </c>
      <c r="O9" s="124">
        <v>4270</v>
      </c>
      <c r="P9" s="121" t="s">
        <v>139</v>
      </c>
      <c r="Q9" s="80">
        <v>45904</v>
      </c>
      <c r="R9" s="124">
        <v>4270</v>
      </c>
      <c r="S9" s="124">
        <v>0</v>
      </c>
      <c r="T9" s="124">
        <v>0</v>
      </c>
      <c r="U9" s="125">
        <f t="shared" si="1"/>
        <v>4270</v>
      </c>
      <c r="V9" s="117" t="s">
        <v>201</v>
      </c>
      <c r="W9" s="122" t="s">
        <v>271</v>
      </c>
    </row>
    <row r="10" spans="1:23" ht="25.05" customHeight="1" x14ac:dyDescent="0.3">
      <c r="A10" s="64">
        <v>6</v>
      </c>
      <c r="B10" s="60" t="str">
        <f t="shared" si="2"/>
        <v>CHGL0403</v>
      </c>
      <c r="C10" s="119" t="str">
        <f t="shared" si="3"/>
        <v>Rajnandgoan</v>
      </c>
      <c r="D10" s="41" t="str">
        <f t="shared" si="4"/>
        <v>FN25-26-03653</v>
      </c>
      <c r="E10" s="65">
        <v>46060</v>
      </c>
      <c r="F10" s="38" t="str">
        <f t="shared" si="5"/>
        <v>Bedram Sahu</v>
      </c>
      <c r="G10" s="49" t="str">
        <f t="shared" si="6"/>
        <v>SF0067054</v>
      </c>
      <c r="H10" s="49" t="str">
        <f t="shared" si="7"/>
        <v>Loan Officer</v>
      </c>
      <c r="I10" s="120" t="s">
        <v>252</v>
      </c>
      <c r="J10" s="120" t="s">
        <v>255</v>
      </c>
      <c r="K10" s="120" t="s">
        <v>259</v>
      </c>
      <c r="L10" s="11">
        <v>355293313</v>
      </c>
      <c r="M10" s="65" t="s">
        <v>260</v>
      </c>
      <c r="N10" s="124">
        <v>80000</v>
      </c>
      <c r="O10" s="124">
        <v>4270</v>
      </c>
      <c r="P10" s="121" t="s">
        <v>139</v>
      </c>
      <c r="Q10" s="80">
        <v>45932</v>
      </c>
      <c r="R10" s="124">
        <v>4270</v>
      </c>
      <c r="S10" s="124">
        <v>0</v>
      </c>
      <c r="T10" s="124">
        <v>0</v>
      </c>
      <c r="U10" s="125">
        <f t="shared" si="1"/>
        <v>4270</v>
      </c>
      <c r="V10" s="117" t="s">
        <v>204</v>
      </c>
      <c r="W10" s="122" t="s">
        <v>282</v>
      </c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xSplit="16" ySplit="4" topLeftCell="BO5" activePane="bottomRight" state="frozen"/>
      <selection pane="topRight" activeCell="Q1" sqref="Q1"/>
      <selection pane="bottomLeft" activeCell="A5" sqref="A5"/>
      <selection pane="bottomRight" activeCell="BP5" sqref="BP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276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277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247</v>
      </c>
      <c r="G5" s="84" t="s">
        <v>248</v>
      </c>
      <c r="H5" s="38" t="s">
        <v>247</v>
      </c>
      <c r="I5" s="84">
        <v>31336</v>
      </c>
      <c r="J5" s="38" t="s">
        <v>249</v>
      </c>
      <c r="K5" s="84">
        <v>31336</v>
      </c>
      <c r="L5" s="84" t="s">
        <v>250</v>
      </c>
      <c r="M5" s="38" t="s">
        <v>251</v>
      </c>
      <c r="N5" s="84">
        <v>47307</v>
      </c>
      <c r="O5" s="84" t="s">
        <v>252</v>
      </c>
      <c r="P5" s="84">
        <v>69191</v>
      </c>
      <c r="Q5" s="38" t="s">
        <v>253</v>
      </c>
      <c r="R5" s="38" t="s">
        <v>254</v>
      </c>
      <c r="S5" s="84" t="s">
        <v>255</v>
      </c>
      <c r="T5" s="84" t="s">
        <v>255</v>
      </c>
      <c r="U5" s="84" t="s">
        <v>256</v>
      </c>
      <c r="V5" s="84" t="s">
        <v>257</v>
      </c>
      <c r="W5" s="84">
        <v>0</v>
      </c>
      <c r="X5" s="38" t="s">
        <v>258</v>
      </c>
      <c r="Y5" s="84">
        <v>355293313</v>
      </c>
      <c r="Z5" s="38" t="s">
        <v>259</v>
      </c>
      <c r="AA5" s="108" t="s">
        <v>260</v>
      </c>
      <c r="AB5" s="84">
        <v>80000</v>
      </c>
      <c r="AC5" s="108" t="s">
        <v>261</v>
      </c>
      <c r="AD5" s="84">
        <v>24</v>
      </c>
      <c r="AE5" s="84" t="s">
        <v>262</v>
      </c>
      <c r="AF5" s="84" t="s">
        <v>263</v>
      </c>
      <c r="AG5" s="108" t="s">
        <v>264</v>
      </c>
      <c r="AH5" s="84" t="s">
        <v>265</v>
      </c>
      <c r="AI5" s="108" t="s">
        <v>266</v>
      </c>
      <c r="AJ5" s="84">
        <v>4270</v>
      </c>
      <c r="AK5" s="84">
        <v>4270</v>
      </c>
      <c r="AL5" s="108" t="s">
        <v>267</v>
      </c>
      <c r="AM5" s="84">
        <v>56000.32</v>
      </c>
      <c r="AN5" s="112">
        <v>19943.68</v>
      </c>
      <c r="AO5" s="112">
        <v>75944</v>
      </c>
      <c r="AP5" s="112">
        <v>23999.68</v>
      </c>
      <c r="AQ5" s="112">
        <v>1620.32</v>
      </c>
      <c r="AR5" s="112">
        <v>25620</v>
      </c>
      <c r="AS5" s="112">
        <v>23999.68</v>
      </c>
      <c r="AT5" s="112">
        <v>1620.32</v>
      </c>
      <c r="AU5" s="112">
        <v>25620</v>
      </c>
      <c r="AV5" s="84">
        <v>24</v>
      </c>
      <c r="AW5" s="84"/>
      <c r="AX5" s="84"/>
      <c r="AY5" s="108"/>
      <c r="AZ5" s="84"/>
      <c r="BA5" s="84"/>
      <c r="BB5" s="84" t="s">
        <v>268</v>
      </c>
      <c r="BC5" s="84"/>
      <c r="BD5" s="108" t="s">
        <v>269</v>
      </c>
      <c r="BE5" s="84">
        <v>80000</v>
      </c>
      <c r="BF5" s="38" t="s">
        <v>255</v>
      </c>
      <c r="BG5" s="84">
        <v>8253077537</v>
      </c>
      <c r="BH5" s="114" t="s">
        <v>270</v>
      </c>
      <c r="BI5" s="38" t="s">
        <v>110</v>
      </c>
      <c r="BJ5" s="85">
        <v>46060</v>
      </c>
      <c r="BK5" s="84"/>
      <c r="BL5" s="38" t="s">
        <v>114</v>
      </c>
      <c r="BM5" s="115" t="s">
        <v>119</v>
      </c>
      <c r="BN5" s="116" t="s">
        <v>199</v>
      </c>
      <c r="BO5" s="84" t="s">
        <v>241</v>
      </c>
      <c r="BP5" s="84">
        <v>25620</v>
      </c>
      <c r="BQ5" s="117" t="s">
        <v>201</v>
      </c>
      <c r="BR5" s="130" t="s">
        <v>272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2026-02-26T09:46:20Z</dcterms:modified>
</cp:coreProperties>
</file>