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74/"/>
    </mc:Choice>
  </mc:AlternateContent>
  <xr:revisionPtr revIDLastSave="19" documentId="13_ncr:1_{5227DC55-578E-47B1-8B1A-07DBB885BF5C}" xr6:coauthVersionLast="47" xr6:coauthVersionMax="47" xr10:uidLastSave="{926743D6-A0BD-44A1-B378-DE292885E3C7}"/>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<sst xmlns="http://schemas.openxmlformats.org/spreadsheetml/2006/main" count="428" uniqueCount="333">
  <si>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</si>
  <si>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</si>
  <si>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</si>
  <si>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</si>
  <si>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</si>
  <si>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</si>
  <si>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</si>
  <si>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</si>
  <si>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</si>
  <si>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</si>
  <si>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</si>
  <si>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</si>
  <si>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</si>
  <si>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</si>
  <si>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</si>
  <si>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</si>
  <si>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</si>
  <si>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</si>
  <si>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</si>
  <si>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</si>
  <si>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</si>
  <si>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</si>
  <si>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</si>
  <si>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</si>
  <si>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</si>
  <si>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</si>
  <si>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</si>
  <si>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</si>
  <si>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</si>
  <si>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</si>
  <si>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</si>
  <si>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</si>
  <si>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</si>
  <si>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</si>
  <si>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</si>
  <si>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</si>
  <si>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</si>
  <si>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</si>
  <si>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</si>
  <si>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</si>
  <si>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</si>
  <si>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</si>
  <si>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</si>
  <si>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</si>
  <si>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</si>
  <si>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</si>
  <si>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</si>
  <si>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</si>
  <si>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</si>
  <si>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</si>
  <si>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</si>
  <si>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</si>
  <si>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</si>
  <si>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</si>
  <si>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</si>
  <si>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</si>
  <si>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</si>
  <si>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</si>
  <si>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</si>
  <si>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</si>
  <si>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</si>
  <si>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</si>
  <si>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</si>
  <si>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</si>
  <si>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</si>
  <si>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</si>
  <si>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</si>
  <si>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</si>
  <si>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</si>
  <si>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</si>
  <si>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</si>
  <si>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</si>
  <si>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</si>
  <si>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</si>
  <si>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</si>
  <si>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</si>
  <si>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</si>
  <si>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</si>
  <si>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</si>
  <si>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</si>
  <si>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</si>
  <si>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</si>
  <si>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</si>
  <si>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</si>
  <si>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</si>
  <si>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</si>
  <si>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</si>
  <si>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</si>
  <si>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</si>
  <si>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</si>
  <si>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</si>
  <si>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</si>
  <si>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</si>
  <si>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</si>
  <si>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</si>
  <si>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</si>
  <si>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</si>
  <si>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</si>
  <si>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</si>
  <si>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</si>
  <si>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</si>
  <si>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</si>
  <si>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</si>
  <si>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</si>
  <si>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</si>
  <si>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</si>
  <si>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</si>
  <si>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</si>
  <si>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</si>
  <si>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</si>
  <si>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</si>
  <si>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</si>
  <si>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</si>
  <si>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</si>
  <si>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</si>
  <si>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</si>
  <si>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</si>
  <si>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</si>
  <si>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</si>
  <si>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</si>
  <si>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</si>
  <si>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</si>
  <si>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</si>
  <si>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</si>
  <si>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</si>
  <si>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</si>
  <si>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</si>
  <si>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</si>
  <si>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</si>
  <si>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</si>
  <si>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</si>
  <si>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</si>
  <si>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</si>
  <si>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</si>
  <si>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</si>
  <si>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</si>
  <si>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</si>
  <si>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</si>
  <si>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</si>
  <si>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</si>
  <si>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</si>
  <si>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</si>
  <si>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</si>
  <si>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</si>
  <si>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</si>
  <si>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</si>
  <si>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</si>
  <si>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</si>
  <si>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</si>
  <si>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</si>
  <si>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</si>
  <si>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</si>
  <si>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</si>
  <si>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</si>
  <si>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</si>
  <si>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</si>
  <si>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</si>
  <si>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</si>
  <si>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</si>
  <si>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</si>
  <si>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</si>
  <si>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</si>
  <si>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</si>
  <si>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</si>
  <si>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</si>
  <si>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</si>
  <si>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</si>
  <si>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</si>
  <si>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</si>
  <si>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</si>
  <si>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</si>
  <si>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</si>
  <si>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</si>
  <si>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</si>
  <si>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</si>
  <si>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</si>
  <si>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</si>
  <si>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</si>
  <si>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</si>
  <si>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</si>
  <si>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</si>
  <si>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</si>
  <si>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</si>
  <si>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</si>
  <si>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</si>
  <si>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</si>
  <si>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</si>
  <si>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</si>
  <si>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</si>
  <si>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</si>
  <si>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</si>
  <si>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</si>
  <si>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</si>
  <si>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</si>
  <si>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</si>
  <si>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</si>
  <si>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</si>
  <si>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</si>
  <si>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</si>
  <si>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</si>
  <si>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</si>
  <si>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</si>
  <si>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</si>
  <si>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</si>
  <si>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</si>
  <si>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</si>
  <si>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</si>
  <si>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</si>
  <si>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</si>
  <si>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</si>
  <si>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</si>
  <si>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</si>
  <si>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</si>
  <si>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</si>
  <si>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</si>
  <si>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</si>
  <si>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</si>
  <si>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</si>
  <si>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</si>
  <si>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</si>
  <si>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</si>
  <si>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</si>
  <si>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</si>
  <si>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</si>
  <si>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</si>
  <si>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</si>
  <si>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</si>
  <si>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</si>
  <si>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</si>
  <si>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</si>
  <si>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</si>
  <si>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</si>
  <si>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</si>
  <si>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</si>
  <si>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</si>
  <si>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</si>
  <si>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</si>
  <si>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</si>
  <si>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</si>
  <si>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</si>
  <si>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</si>
  <si>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</si>
  <si>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</si>
  <si>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</si>
  <si>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</si>
  <si>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Gadarwada</t>
  </si>
  <si>
    <t>MPGL1288</t>
  </si>
  <si>
    <t>Bareli</t>
  </si>
  <si>
    <t>SF0095800</t>
  </si>
  <si>
    <t>Anurag Dhakar</t>
  </si>
  <si>
    <t>Chetana</t>
  </si>
  <si>
    <t>OBC</t>
  </si>
  <si>
    <t>HINDU</t>
  </si>
  <si>
    <t>Agriculture &amp; Farming</t>
  </si>
  <si>
    <t>3</t>
  </si>
  <si>
    <t>&gt; 2 to 4 Years</t>
  </si>
  <si>
    <t>Open</t>
  </si>
  <si>
    <t>Madhya Pradesh 1</t>
  </si>
  <si>
    <t>Isalampura</t>
  </si>
  <si>
    <t>SF0094748</t>
  </si>
  <si>
    <t>Monoo Yadav</t>
  </si>
  <si>
    <t>361595 Isalampura c1</t>
  </si>
  <si>
    <t>161431</t>
  </si>
  <si>
    <t>CID128802202</t>
  </si>
  <si>
    <t>MUSLIM</t>
  </si>
  <si>
    <t>SULTANA BEE</t>
  </si>
  <si>
    <t>16-Jun-2023</t>
  </si>
  <si>
    <t>05</t>
  </si>
  <si>
    <t>9</t>
  </si>
  <si>
    <t>8.31 Yrs</t>
  </si>
  <si>
    <t>10 Nov 2018</t>
  </si>
  <si>
    <t>&gt; 6 to 10 Years</t>
  </si>
  <si>
    <t>05-Aug-2023</t>
  </si>
  <si>
    <t>06-Feb-2024</t>
  </si>
  <si>
    <t>7771927463</t>
  </si>
  <si>
    <t>Sudhir Soni/SF0099565</t>
  </si>
  <si>
    <t>The investigation team visited the borrower's residence to conduct an inquiry, but the borrower was not found there. Family members stated that she had left the house three months ago to stay with relatives and has not returned since. When asked to provide evidence regarding the loan, they refused, claiming they possessed no such documentation. Consequently, this incident will not be classified as a case of fraud.</t>
  </si>
  <si>
    <t>Kamton</t>
  </si>
  <si>
    <t>mahima</t>
  </si>
  <si>
    <t>CID128801469</t>
  </si>
  <si>
    <t>RAMETI NAMDEV</t>
  </si>
  <si>
    <t>24-Feb-2023</t>
  </si>
  <si>
    <t>03</t>
  </si>
  <si>
    <t>10</t>
  </si>
  <si>
    <t>11.95 Yrs</t>
  </si>
  <si>
    <t>25 Sep 2020</t>
  </si>
  <si>
    <t>&gt; 10 Years</t>
  </si>
  <si>
    <t>10-Apr-2023</t>
  </si>
  <si>
    <t>02-Dec-2024</t>
  </si>
  <si>
    <t>7470936346</t>
  </si>
  <si>
    <t xml:space="preserve">As per the Borrower Written Statement Borrower Paid all 6 not update EMI on FIMO but borrower do not have a Loan Card so lack of Evidence the last observation is that there is no fraud </t>
  </si>
  <si>
    <t>FN25-26-03674</t>
  </si>
  <si>
    <t>Bhopal</t>
  </si>
  <si>
    <t>03:31PM</t>
  </si>
  <si>
    <t>Dual Staff</t>
  </si>
  <si>
    <t>Monu Yadav</t>
  </si>
  <si>
    <t>Loan Officer</t>
  </si>
  <si>
    <t>Available &amp; Updated</t>
  </si>
  <si>
    <t>Ram Pal Yadav</t>
  </si>
  <si>
    <t>SF0055780</t>
  </si>
  <si>
    <t>Branch Manager</t>
  </si>
  <si>
    <t>FIR Not Filled</t>
  </si>
  <si>
    <t>Business</t>
  </si>
  <si>
    <t>Naman Namdev/SF0082324</t>
  </si>
  <si>
    <t>Santosh Kumar Jatav/SF0080215</t>
  </si>
  <si>
    <t>Manish Kumar Paroha/SF0077370</t>
  </si>
  <si>
    <t>Completed-Report Pending</t>
  </si>
  <si>
    <t>&gt;180</t>
  </si>
  <si>
    <t xml:space="preserve">Reporting Time : 04:12 PM </t>
  </si>
  <si>
    <t xml:space="preserve">Form Date : 13-03-26  </t>
  </si>
  <si>
    <t>To Date : 13-03-26</t>
  </si>
  <si>
    <t>Bamori</t>
  </si>
  <si>
    <t xml:space="preserve">128 Bamori </t>
  </si>
  <si>
    <t>Pratima</t>
  </si>
  <si>
    <t>SID951373875977</t>
  </si>
  <si>
    <t>EBC</t>
  </si>
  <si>
    <t>Animal Husbandry &amp; Poultry</t>
  </si>
  <si>
    <t>SUSMITA BAI</t>
  </si>
  <si>
    <t>04-Oct-2023</t>
  </si>
  <si>
    <t>2.45 Yrs</t>
  </si>
  <si>
    <t>07 Nov 2020</t>
  </si>
  <si>
    <t>02-Nov-2023</t>
  </si>
  <si>
    <t>03-Mar-2024</t>
  </si>
  <si>
    <t>31-Dec-2024</t>
  </si>
  <si>
    <t>9713481947</t>
  </si>
  <si>
    <t>Bal Mukund Goswami</t>
  </si>
  <si>
    <t>Credit Assistant</t>
  </si>
  <si>
    <t>SF0059581</t>
  </si>
  <si>
    <t>Terminated</t>
  </si>
  <si>
    <t>13-Oct-2023</t>
  </si>
  <si>
    <t xml:space="preserve">During the investigation, below points are summarized;
* Borrower Susmita Bai/353323854 but name as per original Aadhar KYC is Sushma Bai didn't avail or apply for a new loan for the amounting to Rs. 63,000/-.
* The new or subsequent loan for the amount of Rs. 63,000/- was disbursed to the borrower on 04-Oct-2023 without consent of the borrower.
* According to borrower and as per sub-ledger, borrower has closed her previous loan pertaining to (loan ID - 24452477) by regularly paying an EMIs. The loan has been closed on 27-Mar-2023 and after that she didn't apply for the next loan.
* The new or subsequent loan proceeded by uploading the tampering the KYC's like Aadhar card, Voter card and banking details and as confirmed with the borrower, the new banking details does not belong to her.
* Borrower has only 1 banking details pertaining to Bank Name - Bank of Baroda, A/C No. - 41358100005384.
* New banking details used for transferring the loan amount are, Bank Name - Central Bank of India, A/C No. – 3410155185, which belongs to Tehsil Sohagpur, Shobapur, Hoshangabad, MP - 461771.
* Nominee details of original Aadhar card is not matching with the details of uploaded Aadhar Card in the FIMO. 
* Nominee details of original Voter ID card is not matching with the details of uploaded Voter ID Card in the FIMO. 
* Tampered Aadhar Card of borrower and nominee uploaded in FIMO. The last 4 digit of Aadhar number is same of the uploaded Aadhar Card but name of the borrower and father name of the nominee as per original Aadhar Card is mismatch with FIMO uploaded Card Aadhar.
* Original Aadhar Address – House No. 45, Chodhry chowk road ward no 14 chipa mohalla, Barailey, Raisen, Madhya Pradesh 464668
* Uploaded Aadhar Address -Not available in FIMO. 
* Original Voter ID Address- 45, Bareli, Tehsil Bareli, District Raisen Madhya Pradesh 464477.
* Uploaded Voter ID Address- 102, Bamhori, Udaipura Raisen, Madhya Pradesh. Both mentioned address mismatch each other and Photo available in both Voter ID’s is also not matched with each other.
* Mobile number updated on the loan application form is 9713481947, which does not belong to borrower Sushma Bai and while checking the same in Truecaller, the number belongs to some other person i.e. to Manohar Thakur and number is not connecting however the loan has been disbursed through Manually.
* As per the FIMO Stage Details, the LD of this borrower is saved by the Branch Manager Jay Singh/SF0053747.
* As confirmed with the borrower, she has not received the loan cards and any other documents pertatining to new loan ID.
* Further verification of the new loan sub-ledger, the amount of Rs. 3,360/- posted on 06-Nov-2023 and Rs. 3,360/- posted on 03-Mar-2024.
* As on 13-Mar-2026, the borrower is reflecting in the DPD of 799 days.
</t>
  </si>
  <si>
    <t>During the investigation, below points are summarized;
* Borrower Susmita Bai/353323854 but name as per original Aadhar Card is Sushma Bai didn't avail or apply for a new loan for the amounting to Rs. 63,000/-.
* The new or subsequent loan for the amount of Rs. 63,000/- was disbursed to the borrower on 04-Oct-2023 without consent of the borrower.
* According to borrower and as per sub-ledger, borrower has closed her previous loan pertaining to loan ID 24452477 by regularly paying an EMIs. The loan has been closed on 27-Mar-2023 and after that she didn't apply for the next loan.
* The new or subsequent loan proceeded by uploading the tampering the KYC's like Aadhar card, Voter card and banking details and as confirmed with the borrower, the new banking details does not belong to her.
* Borrower has only 1 banking details pertaining to Bank Name - Bank of Baroda, A/C No. - 41358100005384.
* New banking details used for transferring the loan amount are, Bank Name - Central Bank of India, A/C No. – 3410155185, which belongs to Tehsil Sohagpur, Shobapur, Hoshangabad,MP – 461771 address.
* Nominee details of original Aadhar card is not matching with the details of uploaded Aadhar Card in the FIMO. 
* Nominee details of original Voter ID card is not matching with the details of uploaded Voter ID Card in the FIMO. 
* Tampered Aadhar Card of borrower and nominee uploaded in FIMO. The last 4 digit of Aadhar number is same of the uploaded Aadhar Card but name of the borrower and father name of the nominee as per original Aadhar Card is mismatch with FIMO uploaded Card Aadhar.
* Original Aadhar Address – House No. 45, Chodhry chowk road ward no 14 chipa mohalla, Barailey, Raisen, Madhya Pradesh 464668
* Uploaded Aadhar Address -Not available in FIMO. 
* Original Voter ID Address- 45, Bareli, Tehsil Bareli, District Raisen Madhya Pradesh 464477.
* Uploaded Voter ID Address- 102, Bamhori, Udaipura Raisen, Madhya Pradesh. Both mentioned address mismatch each other and Photo available in both Voter ID’s is also not matched with each other.
* Mobile number updated on the loan application form is 9713481947, which does not belong to borrower Sushma Bai and while checking the same in Truecaller, the number belongs to some other person i.e. to Manohar Thakur and number is not connecting however the loan has been disbursed through Manually.
* As per the FIMO Stage Details, the LD of this borrower is saved by the Branch Manager Jay Singh/SF0053747.
* As confirmed with the borrower, she has not received the loan cards and any other documents pertatining to new loan ID.
* Further verification of the new loan sub-ledger, the amount of Rs. 3,360/- posted on 06-Nov-2023 and Rs. 3,360/- posted on 03-Mar-2024.
* As on 18-Jan-2026, the borrower is reflecting in the DPD of 804 days.</t>
  </si>
  <si>
    <t>Based On the available Evidence,
Loan Officer has founded involved in fake loan disbursement by tampering the KYC's of borrower like Aadhar Card, Voter ID Card and Bank details of borrower and Nominee of 1 borrower.
as per stage details, loan Sanctioned/ LD saved by BM Jay Singh/SF0053747 ID. 
Total Fraud Amount = Rs. 63000/-
Amount Recovered and Accounted in FIMO = Rs. 6720/-
Net Fraud Amount to be recovered = Rs. 56280/-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</si>
</sst>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5" sqref="D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MPGL1288</v>
      </c>
      <c r="D5" s="63" t="str">
        <f>IF('Physical Cash at Safe'!D28="Yes", 'Physical Cash at Safe'!A4, 'Borrower Wise Details'!C5)</f>
        <v>Bareli</v>
      </c>
      <c r="E5" s="63" t="str">
        <f>IF(D5="", "", IF(ISBLANK('Loan Outstanding Report'!C5), IF('Physical Cash at Safe'!D28="Yes", 'Physical Cash at Safe'!A6, ""), 'Loan Outstanding Report'!C5))</f>
        <v>Madhya Pradesh 1</v>
      </c>
      <c r="F5" s="63" t="str">
        <f>IF(D5="", "", IF(ISBLANK('Loan Outstanding Report'!D5), IF('Physical Cash at Safe'!D28="Yes", 'Physical Cash at Safe'!E4, ""), 'Loan Outstanding Report'!D5))</f>
        <v>Gadarwada</v>
      </c>
      <c r="G5" s="61">
        <v>46063</v>
      </c>
      <c r="H5" s="107" t="s">
        <v>302</v>
      </c>
      <c r="I5" s="61">
        <v>46063</v>
      </c>
      <c r="J5" s="74" t="str">
        <f>IF('Physical Cash at Safe'!D28="Yes",'Physical Cash at Safe'!E28,IF('Borrower Wise Details'!D5&lt;&gt;"",'Borrower Wise Details'!D5,""))</f>
        <v>FN25-26-03674</v>
      </c>
      <c r="K5" s="81">
        <v>1</v>
      </c>
      <c r="L5" s="82">
        <v>63000</v>
      </c>
      <c r="M5" s="82">
        <v>0</v>
      </c>
      <c r="N5" s="82" t="s">
        <v>303</v>
      </c>
      <c r="O5" s="82" t="s">
        <v>304</v>
      </c>
      <c r="P5" s="82" t="s">
        <v>243</v>
      </c>
      <c r="Q5" s="82" t="s">
        <v>305</v>
      </c>
      <c r="R5" s="75" t="str">
        <f>IF('Physical Cash at Safe'!$D$28="Yes", 'Physical Cash at Safe'!$A$28, IF('Borrower Wise Details'!F5&lt;&gt;"", 'Borrower Wise Details'!F5, ""))</f>
        <v>Bal Mukund Goswami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SF0059581</v>
      </c>
      <c r="U5" s="77" t="s">
        <v>328</v>
      </c>
      <c r="V5" s="61" t="s">
        <v>329</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306</v>
      </c>
      <c r="Z5" s="61">
        <v>46094</v>
      </c>
      <c r="AA5" s="61">
        <v>46095</v>
      </c>
      <c r="AB5" s="94" cm="1">
        <f t="array" ref="AB5">IF(COUNTA('Loan Outstanding Report'!$BI$5:$BI$6000)=0,"",SUMPRODUCT(--(FREQUENCY(IF('Loan Outstanding Report'!$BI$5:$BI$6000&lt;&gt;"",MATCH('Loan Outstanding Report'!$S$5:$S$6000,'Loan Outstanding Report'!$S$5:$S$6000,0)),ROW('Loan Outstanding Report'!$S$5:$S$6000)-ROW('Loan Outstanding Report'!S5)+1)&gt;0)))</f>
        <v>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63000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6720</v>
      </c>
      <c r="AE5" s="126">
        <f>IF(AND(AC5="", AD5=""), "", IF(AD5="", AC5, AC5 - IF(ISNUMBER(AD5), AD5, 0)))</f>
        <v>56280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46106</v>
      </c>
      <c r="AH5" s="70" t="s">
        <v>332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MPGL1288</v>
      </c>
      <c r="C5" s="50" t="str">
        <f>IF('Fraud Investigation Report'!D5="", "", 'Fraud Investigation Report'!D5)</f>
        <v>Bareli</v>
      </c>
      <c r="D5" s="68" t="str">
        <f>IF(OR('Fraud Investigation Report'!R5="", 'Fraud Investigation Report'!R5=0), "", 'Fraud Investigation Report'!R5)</f>
        <v>Bal Mukund Goswami</v>
      </c>
      <c r="E5" s="68" t="str">
        <f>IF(OR('Fraud Investigation Report'!T5="", 'Fraud Investigation Report'!T5=0), "", 'Fraud Investigation Report'!T5)</f>
        <v>SF0059581</v>
      </c>
      <c r="F5" s="68" t="str">
        <f>IF(OR('Fraud Investigation Report'!S5="", 'Fraud Investigation Report'!S5=0), "", 'Fraud Investigation Report'!S5)</f>
        <v>Credit Assistant</v>
      </c>
      <c r="G5" s="50" t="str">
        <f>IF('Fraud Investigation Report'!J5="", "", 'Fraud Investigation Report'!J5)</f>
        <v>FN25-26-03674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63000</v>
      </c>
      <c r="N5" s="126">
        <f>SUM(H5:M5)</f>
        <v>63000</v>
      </c>
      <c r="O5" s="69">
        <f>IF('Fraud Investigation Report'!AD5="", "", 'Fraud Investigation Report'!AD5)</f>
        <v>6720</v>
      </c>
      <c r="P5" s="126">
        <f>IF(AND(N5="", O5=""), "", IF(O5="", N5, N5 - IF(ISNUMBER(O5), O5, 0)))</f>
        <v>56280</v>
      </c>
      <c r="Q5" s="49"/>
      <c r="R5" s="84" t="s">
        <v>301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246</v>
      </c>
      <c r="B4" s="41" t="s">
        <v>247</v>
      </c>
      <c r="C4" s="41" t="s">
        <v>245</v>
      </c>
      <c r="D4" s="41" t="s">
        <v>245</v>
      </c>
      <c r="E4" s="41" t="s">
        <v>292</v>
      </c>
    </row>
    <row r="5" spans="1:5" ht="35.25" customHeight="1" x14ac:dyDescent="0.35">
      <c r="A5" s="17" t="s">
        <v>5</v>
      </c>
      <c r="B5" s="17" t="s">
        <v>99</v>
      </c>
      <c r="C5" s="17" t="s">
        <v>213</v>
      </c>
      <c r="D5" s="17" t="s">
        <v>100</v>
      </c>
      <c r="E5" s="17" t="s">
        <v>69</v>
      </c>
    </row>
    <row r="6" spans="1:5" ht="25.5" customHeight="1" x14ac:dyDescent="0.35">
      <c r="A6" s="42" t="s">
        <v>257</v>
      </c>
      <c r="B6" s="18">
        <v>46094</v>
      </c>
      <c r="C6" s="18">
        <v>46093</v>
      </c>
      <c r="D6" s="18">
        <v>46094</v>
      </c>
      <c r="E6" s="19" t="s">
        <v>293</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v>
      </c>
      <c r="C11" s="23">
        <f>B11*A11</f>
        <v>8000</v>
      </c>
      <c r="D11" s="25">
        <v>16</v>
      </c>
      <c r="E11" s="23">
        <f t="shared" ref="E11:E17" si="0">D11*A11</f>
        <v>8000</v>
      </c>
    </row>
    <row r="12" spans="1:5" ht="14.5" x14ac:dyDescent="0.35">
      <c r="A12" s="24">
        <v>200</v>
      </c>
      <c r="B12" s="25">
        <v>2</v>
      </c>
      <c r="C12" s="23">
        <f>B12*A12</f>
        <v>400</v>
      </c>
      <c r="D12" s="25">
        <v>2</v>
      </c>
      <c r="E12" s="23">
        <f t="shared" si="0"/>
        <v>400</v>
      </c>
    </row>
    <row r="13" spans="1:5" ht="14.5" x14ac:dyDescent="0.35">
      <c r="A13" s="24">
        <v>100</v>
      </c>
      <c r="B13" s="25">
        <v>27</v>
      </c>
      <c r="C13" s="23">
        <f t="shared" ref="C13:C17" si="1">B13*A13</f>
        <v>2700</v>
      </c>
      <c r="D13" s="25">
        <v>27</v>
      </c>
      <c r="E13" s="23">
        <f t="shared" si="0"/>
        <v>2700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2</v>
      </c>
      <c r="C18" s="23">
        <f>B18</f>
        <v>2</v>
      </c>
      <c r="D18" s="27">
        <v>2</v>
      </c>
      <c r="E18" s="28">
        <f>D18</f>
        <v>2</v>
      </c>
    </row>
    <row r="19" spans="1:5" ht="14.5" x14ac:dyDescent="0.35">
      <c r="A19" s="29"/>
      <c r="B19" s="30" t="s">
        <v>76</v>
      </c>
      <c r="C19" s="31">
        <f>SUM(C10:C18)</f>
        <v>11152</v>
      </c>
      <c r="D19" s="30" t="s">
        <v>76</v>
      </c>
      <c r="E19" s="31">
        <f>SUM(E10:E18)</f>
        <v>11152</v>
      </c>
    </row>
    <row r="20" spans="1:5" ht="30" customHeight="1" x14ac:dyDescent="0.35">
      <c r="A20" s="160" t="s">
        <v>97</v>
      </c>
      <c r="B20" s="161"/>
      <c r="C20" s="32">
        <v>11152</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212</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39" t="s">
        <v>215</v>
      </c>
      <c r="E29" s="140"/>
    </row>
    <row r="30" spans="1:5" ht="39.9"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216</v>
      </c>
      <c r="B32" s="38" t="s">
        <v>294</v>
      </c>
      <c r="C32" s="37" t="s">
        <v>82</v>
      </c>
      <c r="D32" s="137" t="s">
        <v>297</v>
      </c>
      <c r="E32" s="138"/>
    </row>
    <row r="33" spans="1:5" ht="18" customHeight="1" x14ac:dyDescent="0.35">
      <c r="A33" s="37" t="s">
        <v>83</v>
      </c>
      <c r="B33" s="106">
        <v>289</v>
      </c>
      <c r="C33" s="39" t="s">
        <v>84</v>
      </c>
      <c r="D33" s="131">
        <v>257</v>
      </c>
      <c r="E33" s="132"/>
    </row>
    <row r="34" spans="1:5" ht="26" x14ac:dyDescent="0.35">
      <c r="A34" s="39" t="s">
        <v>217</v>
      </c>
      <c r="B34" s="38" t="s">
        <v>295</v>
      </c>
      <c r="C34" s="39" t="s">
        <v>218</v>
      </c>
      <c r="D34" s="133" t="s">
        <v>298</v>
      </c>
      <c r="E34" s="134"/>
    </row>
    <row r="35" spans="1:5" ht="26" x14ac:dyDescent="0.35">
      <c r="A35" s="39" t="s">
        <v>219</v>
      </c>
      <c r="B35" s="38" t="s">
        <v>259</v>
      </c>
      <c r="C35" s="39" t="s">
        <v>221</v>
      </c>
      <c r="D35" s="133" t="s">
        <v>299</v>
      </c>
      <c r="E35" s="134"/>
    </row>
    <row r="36" spans="1:5" ht="25.5" customHeight="1" x14ac:dyDescent="0.35">
      <c r="A36" s="39" t="s">
        <v>220</v>
      </c>
      <c r="B36" s="38" t="s">
        <v>296</v>
      </c>
      <c r="C36" s="39" t="s">
        <v>222</v>
      </c>
      <c r="D36" s="135" t="s">
        <v>300</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MPGL1288</v>
      </c>
      <c r="C5" s="119" t="str">
        <f>IF('Loan Outstanding Report'!$H$5="", "", 'Loan Outstanding Report'!$H$5)</f>
        <v>Bareli</v>
      </c>
      <c r="D5" s="41" t="s">
        <v>291</v>
      </c>
      <c r="E5" s="65">
        <v>46094</v>
      </c>
      <c r="F5" s="38" t="s">
        <v>325</v>
      </c>
      <c r="G5" s="49" t="s">
        <v>327</v>
      </c>
      <c r="H5" s="49" t="s">
        <v>326</v>
      </c>
      <c r="I5" s="120" t="s">
        <v>312</v>
      </c>
      <c r="J5" s="120" t="s">
        <v>314</v>
      </c>
      <c r="K5" s="120" t="s">
        <v>317</v>
      </c>
      <c r="L5" s="11">
        <v>353323854</v>
      </c>
      <c r="M5" s="65" t="s">
        <v>318</v>
      </c>
      <c r="N5" s="124">
        <v>63000</v>
      </c>
      <c r="O5" s="124">
        <v>3360</v>
      </c>
      <c r="P5" s="121" t="s">
        <v>150</v>
      </c>
      <c r="Q5" s="80" t="s">
        <v>318</v>
      </c>
      <c r="R5" s="124">
        <v>63000</v>
      </c>
      <c r="S5" s="124">
        <v>6720</v>
      </c>
      <c r="T5" s="124">
        <v>0</v>
      </c>
      <c r="U5" s="125">
        <f t="shared" ref="U5" si="0">IF(AND(ISBLANK(R5),ISBLANK(S5),ISBLANK(T5)),"",R5-(S5+T5))</f>
        <v>56280</v>
      </c>
      <c r="V5" s="117" t="s">
        <v>204</v>
      </c>
      <c r="W5" s="122" t="s">
        <v>331</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3" zoomScale="90" zoomScaleNormal="90" workbookViewId="0">
      <selection activeCell="BH5" sqref="BH5"/>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309</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310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308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257</v>
      </c>
      <c r="D5" s="38" t="s">
        <v>245</v>
      </c>
      <c r="E5" s="38" t="s">
        <v>245</v>
      </c>
      <c r="F5" s="38" t="s">
        <v>245</v>
      </c>
      <c r="G5" s="84" t="s">
        <v>246</v>
      </c>
      <c r="H5" s="38" t="s">
        <v>247</v>
      </c>
      <c r="I5" s="84">
        <v>69975</v>
      </c>
      <c r="J5" s="38" t="s">
        <v>311</v>
      </c>
      <c r="K5" s="84">
        <v>69975</v>
      </c>
      <c r="L5" s="84" t="s">
        <v>259</v>
      </c>
      <c r="M5" s="38" t="s">
        <v>260</v>
      </c>
      <c r="N5" s="84">
        <v>115442</v>
      </c>
      <c r="O5" s="84" t="s">
        <v>312</v>
      </c>
      <c r="P5" s="84">
        <v>158088</v>
      </c>
      <c r="Q5" s="38" t="s">
        <v>313</v>
      </c>
      <c r="R5" s="38" t="s">
        <v>250</v>
      </c>
      <c r="S5" s="84" t="s">
        <v>314</v>
      </c>
      <c r="T5" s="84" t="s">
        <v>314</v>
      </c>
      <c r="U5" s="84" t="s">
        <v>315</v>
      </c>
      <c r="V5" s="84" t="s">
        <v>252</v>
      </c>
      <c r="W5" s="84">
        <v>541</v>
      </c>
      <c r="X5" s="38" t="s">
        <v>316</v>
      </c>
      <c r="Y5" s="84">
        <v>353323854</v>
      </c>
      <c r="Z5" s="38" t="s">
        <v>317</v>
      </c>
      <c r="AA5" s="108" t="s">
        <v>318</v>
      </c>
      <c r="AB5" s="84">
        <v>63000</v>
      </c>
      <c r="AC5" s="108" t="s">
        <v>267</v>
      </c>
      <c r="AD5" s="84">
        <v>24</v>
      </c>
      <c r="AE5" s="84" t="s">
        <v>254</v>
      </c>
      <c r="AF5" s="84" t="s">
        <v>319</v>
      </c>
      <c r="AG5" s="108" t="s">
        <v>320</v>
      </c>
      <c r="AH5" s="84" t="s">
        <v>255</v>
      </c>
      <c r="AI5" s="108" t="s">
        <v>321</v>
      </c>
      <c r="AJ5" s="84">
        <v>3360</v>
      </c>
      <c r="AK5" s="84">
        <v>3360</v>
      </c>
      <c r="AL5" s="108" t="s">
        <v>322</v>
      </c>
      <c r="AM5" s="84">
        <v>4008.91</v>
      </c>
      <c r="AN5" s="112">
        <v>2711.09</v>
      </c>
      <c r="AO5" s="112">
        <v>6720</v>
      </c>
      <c r="AP5" s="112">
        <v>58991.09</v>
      </c>
      <c r="AQ5" s="112">
        <v>15056.91</v>
      </c>
      <c r="AR5" s="112">
        <v>74048</v>
      </c>
      <c r="AS5" s="112">
        <v>58991.09</v>
      </c>
      <c r="AT5" s="112">
        <v>15056.91</v>
      </c>
      <c r="AU5" s="112">
        <v>74048</v>
      </c>
      <c r="AV5" s="84">
        <v>30</v>
      </c>
      <c r="AW5" s="84">
        <v>799</v>
      </c>
      <c r="AX5" s="84" t="s">
        <v>307</v>
      </c>
      <c r="AY5" s="108"/>
      <c r="AZ5" s="84"/>
      <c r="BA5" s="84"/>
      <c r="BB5" s="84" t="s">
        <v>256</v>
      </c>
      <c r="BC5" s="84"/>
      <c r="BD5" s="108" t="s">
        <v>323</v>
      </c>
      <c r="BE5" s="84">
        <v>63000</v>
      </c>
      <c r="BF5" s="38" t="s">
        <v>314</v>
      </c>
      <c r="BG5" s="84" t="s">
        <v>324</v>
      </c>
      <c r="BH5" s="114" t="s">
        <v>275</v>
      </c>
      <c r="BI5" s="38" t="s">
        <v>110</v>
      </c>
      <c r="BJ5" s="85">
        <v>46094</v>
      </c>
      <c r="BK5" s="84"/>
      <c r="BL5" s="38" t="s">
        <v>114</v>
      </c>
      <c r="BM5" s="115" t="s">
        <v>119</v>
      </c>
      <c r="BN5" s="116" t="s">
        <v>200</v>
      </c>
      <c r="BO5" s="84" t="s">
        <v>241</v>
      </c>
      <c r="BP5" s="84">
        <v>63000</v>
      </c>
      <c r="BQ5" s="117" t="s">
        <v>208</v>
      </c>
      <c r="BR5" s="129" t="s">
        <v>330</v>
      </c>
    </row>
    <row r="6" spans="1:70" s="113" customFormat="1" ht="15" hidden="1" customHeight="1" x14ac:dyDescent="0.35">
      <c r="A6" s="84">
        <v>2</v>
      </c>
      <c r="B6" s="38" t="s">
        <v>244</v>
      </c>
      <c r="C6" s="38" t="s">
        <v>257</v>
      </c>
      <c r="D6" s="38" t="s">
        <v>245</v>
      </c>
      <c r="E6" s="38" t="s">
        <v>245</v>
      </c>
      <c r="F6" s="38" t="s">
        <v>245</v>
      </c>
      <c r="G6" s="84" t="s">
        <v>246</v>
      </c>
      <c r="H6" s="38" t="s">
        <v>247</v>
      </c>
      <c r="I6" s="84">
        <v>70039</v>
      </c>
      <c r="J6" s="38" t="s">
        <v>258</v>
      </c>
      <c r="K6" s="84">
        <v>70039</v>
      </c>
      <c r="L6" s="84" t="s">
        <v>259</v>
      </c>
      <c r="M6" s="38" t="s">
        <v>260</v>
      </c>
      <c r="N6" s="84">
        <v>113476</v>
      </c>
      <c r="O6" s="84" t="s">
        <v>261</v>
      </c>
      <c r="P6" s="84">
        <v>155787</v>
      </c>
      <c r="Q6" s="38" t="s">
        <v>262</v>
      </c>
      <c r="R6" s="38" t="s">
        <v>250</v>
      </c>
      <c r="S6" s="84" t="s">
        <v>263</v>
      </c>
      <c r="T6" s="84" t="s">
        <v>263</v>
      </c>
      <c r="U6" s="84" t="s">
        <v>251</v>
      </c>
      <c r="V6" s="84" t="s">
        <v>264</v>
      </c>
      <c r="W6" s="84">
        <v>541</v>
      </c>
      <c r="X6" s="38" t="s">
        <v>253</v>
      </c>
      <c r="Y6" s="84">
        <v>351812953</v>
      </c>
      <c r="Z6" s="38" t="s">
        <v>265</v>
      </c>
      <c r="AA6" s="108" t="s">
        <v>266</v>
      </c>
      <c r="AB6" s="84">
        <v>80000</v>
      </c>
      <c r="AC6" s="108" t="s">
        <v>267</v>
      </c>
      <c r="AD6" s="84">
        <v>24</v>
      </c>
      <c r="AE6" s="84" t="s">
        <v>268</v>
      </c>
      <c r="AF6" s="84" t="s">
        <v>269</v>
      </c>
      <c r="AG6" s="108" t="s">
        <v>270</v>
      </c>
      <c r="AH6" s="84" t="s">
        <v>271</v>
      </c>
      <c r="AI6" s="108" t="s">
        <v>272</v>
      </c>
      <c r="AJ6" s="84">
        <v>4270</v>
      </c>
      <c r="AK6" s="84">
        <v>4270</v>
      </c>
      <c r="AL6" s="108" t="s">
        <v>273</v>
      </c>
      <c r="AM6" s="84">
        <v>18113.43</v>
      </c>
      <c r="AN6" s="112">
        <v>11776.57</v>
      </c>
      <c r="AO6" s="112">
        <v>29890</v>
      </c>
      <c r="AP6" s="112">
        <v>61886.57</v>
      </c>
      <c r="AQ6" s="112">
        <v>12490.43</v>
      </c>
      <c r="AR6" s="112">
        <v>74377</v>
      </c>
      <c r="AS6" s="112">
        <v>61886.57</v>
      </c>
      <c r="AT6" s="112">
        <v>12490.43</v>
      </c>
      <c r="AU6" s="112">
        <v>74377</v>
      </c>
      <c r="AV6" s="84">
        <v>32</v>
      </c>
      <c r="AW6" s="84">
        <v>737</v>
      </c>
      <c r="AX6" s="84" t="s">
        <v>307</v>
      </c>
      <c r="AY6" s="108"/>
      <c r="AZ6" s="84"/>
      <c r="BA6" s="84"/>
      <c r="BB6" s="84" t="s">
        <v>256</v>
      </c>
      <c r="BC6" s="84"/>
      <c r="BD6" s="108"/>
      <c r="BE6" s="84">
        <v>0</v>
      </c>
      <c r="BF6" s="38" t="s">
        <v>263</v>
      </c>
      <c r="BG6" s="84" t="s">
        <v>274</v>
      </c>
      <c r="BH6" s="114" t="s">
        <v>275</v>
      </c>
      <c r="BI6" s="38" t="s">
        <v>110</v>
      </c>
      <c r="BJ6" s="85">
        <v>46094</v>
      </c>
      <c r="BK6" s="84"/>
      <c r="BL6" s="38" t="s">
        <v>115</v>
      </c>
      <c r="BM6" s="115" t="s">
        <v>120</v>
      </c>
      <c r="BN6" s="116" t="s">
        <v>200</v>
      </c>
      <c r="BO6" s="84" t="s">
        <v>243</v>
      </c>
      <c r="BP6" s="84"/>
      <c r="BQ6" s="117"/>
      <c r="BR6" s="118" t="s">
        <v>276</v>
      </c>
    </row>
    <row r="7" spans="1:70" s="113" customFormat="1" ht="15" hidden="1" customHeight="1" x14ac:dyDescent="0.35">
      <c r="A7" s="84">
        <v>3</v>
      </c>
      <c r="B7" s="38" t="s">
        <v>244</v>
      </c>
      <c r="C7" s="38" t="s">
        <v>257</v>
      </c>
      <c r="D7" s="38" t="s">
        <v>245</v>
      </c>
      <c r="E7" s="38" t="s">
        <v>245</v>
      </c>
      <c r="F7" s="38" t="s">
        <v>245</v>
      </c>
      <c r="G7" s="84" t="s">
        <v>246</v>
      </c>
      <c r="H7" s="38" t="s">
        <v>247</v>
      </c>
      <c r="I7" s="84">
        <v>70688</v>
      </c>
      <c r="J7" s="38" t="s">
        <v>277</v>
      </c>
      <c r="K7" s="84">
        <v>70688</v>
      </c>
      <c r="L7" s="84" t="s">
        <v>248</v>
      </c>
      <c r="M7" s="38" t="s">
        <v>249</v>
      </c>
      <c r="N7" s="84">
        <v>119212</v>
      </c>
      <c r="O7" s="84" t="s">
        <v>277</v>
      </c>
      <c r="P7" s="84">
        <v>162571</v>
      </c>
      <c r="Q7" s="38" t="s">
        <v>278</v>
      </c>
      <c r="R7" s="38" t="s">
        <v>250</v>
      </c>
      <c r="S7" s="84" t="s">
        <v>279</v>
      </c>
      <c r="T7" s="84" t="s">
        <v>279</v>
      </c>
      <c r="U7" s="84" t="s">
        <v>251</v>
      </c>
      <c r="V7" s="84" t="s">
        <v>252</v>
      </c>
      <c r="W7" s="84">
        <v>541</v>
      </c>
      <c r="X7" s="38" t="s">
        <v>253</v>
      </c>
      <c r="Y7" s="84">
        <v>350742305</v>
      </c>
      <c r="Z7" s="38" t="s">
        <v>280</v>
      </c>
      <c r="AA7" s="108" t="s">
        <v>281</v>
      </c>
      <c r="AB7" s="84">
        <v>62828</v>
      </c>
      <c r="AC7" s="108" t="s">
        <v>282</v>
      </c>
      <c r="AD7" s="84">
        <v>24</v>
      </c>
      <c r="AE7" s="84" t="s">
        <v>283</v>
      </c>
      <c r="AF7" s="84" t="s">
        <v>284</v>
      </c>
      <c r="AG7" s="108" t="s">
        <v>285</v>
      </c>
      <c r="AH7" s="84" t="s">
        <v>286</v>
      </c>
      <c r="AI7" s="108" t="s">
        <v>287</v>
      </c>
      <c r="AJ7" s="84">
        <v>3173</v>
      </c>
      <c r="AK7" s="84">
        <v>3400</v>
      </c>
      <c r="AL7" s="108" t="s">
        <v>288</v>
      </c>
      <c r="AM7" s="84">
        <v>43835.03</v>
      </c>
      <c r="AN7" s="112">
        <v>17137.97</v>
      </c>
      <c r="AO7" s="112">
        <v>60973</v>
      </c>
      <c r="AP7" s="112">
        <v>18992.97</v>
      </c>
      <c r="AQ7" s="112">
        <v>1407.03</v>
      </c>
      <c r="AR7" s="112">
        <v>20400</v>
      </c>
      <c r="AS7" s="112">
        <v>18992.97</v>
      </c>
      <c r="AT7" s="112">
        <v>1407.03</v>
      </c>
      <c r="AU7" s="112">
        <v>20400</v>
      </c>
      <c r="AV7" s="84">
        <v>36</v>
      </c>
      <c r="AW7" s="84">
        <v>527</v>
      </c>
      <c r="AX7" s="84" t="s">
        <v>307</v>
      </c>
      <c r="AY7" s="108"/>
      <c r="AZ7" s="84"/>
      <c r="BA7" s="84"/>
      <c r="BB7" s="84" t="s">
        <v>256</v>
      </c>
      <c r="BC7" s="84"/>
      <c r="BD7" s="108"/>
      <c r="BE7" s="84">
        <v>0</v>
      </c>
      <c r="BF7" s="38" t="s">
        <v>279</v>
      </c>
      <c r="BG7" s="84" t="s">
        <v>289</v>
      </c>
      <c r="BH7" s="114" t="s">
        <v>275</v>
      </c>
      <c r="BI7" s="38" t="s">
        <v>110</v>
      </c>
      <c r="BJ7" s="85">
        <v>46095</v>
      </c>
      <c r="BK7" s="84"/>
      <c r="BL7" s="38" t="s">
        <v>114</v>
      </c>
      <c r="BM7" s="115" t="s">
        <v>119</v>
      </c>
      <c r="BN7" s="116" t="s">
        <v>200</v>
      </c>
      <c r="BO7" s="84" t="s">
        <v>243</v>
      </c>
      <c r="BP7" s="84"/>
      <c r="BQ7" s="117"/>
      <c r="BR7" s="118" t="s">
        <v>290</v>
      </c>
    </row>
    <row r="8" spans="1:70" s="113" customFormat="1" ht="15" hidden="1"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2025-05-06T06:37:39Z</cp:lastPrinted>
  <dcterms:created xsi:type="dcterms:W3CDTF">2023-04-07T11:05:50Z</dcterms:created>
  <dcterms:modified xsi:type="dcterms:W3CDTF">2026-03-25T05:48:39Z</dcterms:modified>
</cp:coreProperties>
</file>