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New folder\"/>
    </mc:Choice>
  </mc:AlternateContent>
  <xr:revisionPtr revIDLastSave="0" documentId="13_ncr:1_{8D87E24A-E381-404F-BF16-B1C01550D346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<sst xmlns="http://schemas.openxmlformats.org/spreadsheetml/2006/main" count="442" uniqueCount="296">
  <si>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</si>
  <si>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</si>
  <si>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</si>
  <si>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</si>
  <si>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</si>
  <si>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</si>
  <si>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</si>
  <si>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</si>
  <si>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</si>
  <si>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</si>
  <si>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</si>
  <si>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</si>
  <si>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</si>
  <si>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</si>
  <si>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</si>
  <si>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</si>
  <si>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</si>
  <si>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</si>
  <si>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</si>
  <si>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</si>
  <si>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</si>
  <si>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</si>
  <si>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</si>
  <si>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</si>
  <si>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</si>
  <si>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</si>
  <si>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</si>
  <si>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</si>
  <si>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</si>
  <si>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</si>
  <si>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</si>
  <si>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</si>
  <si>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</si>
  <si>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</si>
  <si>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</si>
  <si>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</si>
  <si>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</si>
  <si>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</si>
  <si>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</si>
  <si>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</si>
  <si>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</si>
  <si>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</si>
  <si>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</si>
  <si>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</si>
  <si>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</si>
  <si>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</si>
  <si>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</si>
  <si>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</si>
  <si>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</si>
  <si>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</si>
  <si>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</si>
  <si>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</si>
  <si>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</si>
  <si>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</si>
  <si>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</si>
  <si>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</si>
  <si>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</si>
  <si>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</si>
  <si>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</si>
  <si>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</si>
  <si>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</si>
  <si>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</si>
  <si>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</si>
  <si>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</si>
  <si>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</si>
  <si>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</si>
  <si>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</si>
  <si>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</si>
  <si>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</si>
  <si>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</si>
  <si>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</si>
  <si>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</si>
  <si>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</si>
  <si>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</si>
  <si>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</si>
  <si>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</si>
  <si>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</si>
  <si>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</si>
  <si>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</si>
  <si>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</si>
  <si>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</si>
  <si>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</si>
  <si>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</si>
  <si>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</si>
  <si>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</si>
  <si>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</si>
  <si>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</si>
  <si>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</si>
  <si>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</si>
  <si>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</si>
  <si>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</si>
  <si>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</si>
  <si>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</si>
  <si>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</si>
  <si>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</si>
  <si>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</si>
  <si>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</si>
  <si>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</si>
  <si>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</si>
  <si>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</si>
  <si>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</si>
  <si>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</si>
  <si>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</si>
  <si>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</si>
  <si>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</si>
  <si>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</si>
  <si>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</si>
  <si>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</si>
  <si>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</si>
  <si>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</si>
  <si>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</si>
  <si>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</si>
  <si>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</si>
  <si>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</si>
  <si>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</si>
  <si>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</si>
  <si>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</si>
  <si>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</si>
  <si>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</si>
  <si>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</si>
  <si>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</si>
  <si>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</si>
  <si>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</si>
  <si>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</si>
  <si>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</si>
  <si>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</si>
  <si>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</si>
  <si>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</si>
  <si>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</si>
  <si>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</si>
  <si>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</si>
  <si>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</si>
  <si>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</si>
  <si>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</si>
  <si>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</si>
  <si>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</si>
  <si>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</si>
  <si>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</si>
  <si>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</si>
  <si>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</si>
  <si>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</si>
  <si>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</si>
  <si>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</si>
  <si>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</si>
  <si>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</si>
  <si>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</si>
  <si>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</si>
  <si>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</si>
  <si>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</si>
  <si>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</si>
  <si>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</si>
  <si>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</si>
  <si>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</si>
  <si>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</si>
  <si>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</si>
  <si>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</si>
  <si>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</si>
  <si>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</si>
  <si>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</si>
  <si>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</si>
  <si>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</si>
  <si>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</si>
  <si>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</si>
  <si>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</si>
  <si>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</si>
  <si>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</si>
  <si>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</si>
  <si>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</si>
  <si>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</si>
  <si>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</si>
  <si>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</si>
  <si>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</si>
  <si>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</si>
  <si>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</si>
  <si>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</si>
  <si>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</si>
  <si>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</si>
  <si>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</si>
  <si>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</si>
  <si>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</si>
  <si>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</si>
  <si>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</si>
  <si>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</si>
  <si>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</si>
  <si>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</si>
  <si>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</si>
  <si>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</si>
  <si>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</si>
  <si>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</si>
  <si>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</si>
  <si>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</si>
  <si>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</si>
  <si>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</si>
  <si>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</si>
  <si>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</si>
  <si>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</si>
  <si>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</si>
  <si>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</si>
  <si>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</si>
  <si>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</si>
  <si>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</si>
  <si>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</si>
  <si>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</si>
  <si>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</si>
  <si>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</si>
  <si>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</si>
  <si>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</si>
  <si>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</si>
  <si>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</si>
  <si>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</si>
  <si>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</si>
  <si>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</si>
  <si>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</si>
  <si>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</si>
  <si>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</si>
  <si>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</si>
  <si>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</si>
  <si>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</si>
  <si>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</si>
  <si>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</si>
  <si>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</si>
  <si>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</si>
  <si>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</si>
  <si>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</si>
  <si>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</si>
  <si>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</si>
  <si>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</si>
  <si>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</si>
  <si>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</si>
  <si>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</si>
  <si>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</si>
  <si>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</si>
  <si>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</si>
  <si>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</si>
  <si>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</si>
  <si>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</si>
  <si>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</si>
  <si>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</si>
  <si>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</si>
  <si>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</si>
  <si>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</si>
  <si>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</si>
  <si>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</si>
  <si>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</si>
  <si>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</si>
  <si>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</si>
  <si>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</si>
  <si>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</si>
  <si>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</si>
  <si>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Odisha</t>
  </si>
  <si>
    <t>Bhubaneswar</t>
  </si>
  <si>
    <t>Khordha</t>
  </si>
  <si>
    <t>OR2669</t>
  </si>
  <si>
    <t>Charichhaka(Nimapada)</t>
  </si>
  <si>
    <t>Panimal</t>
  </si>
  <si>
    <t>SF0041306</t>
  </si>
  <si>
    <t>Ramakanta Bhola</t>
  </si>
  <si>
    <t>453239</t>
  </si>
  <si>
    <t>mangala</t>
  </si>
  <si>
    <t>Chetana</t>
  </si>
  <si>
    <t>SID951373870246</t>
  </si>
  <si>
    <t>GENERAL</t>
  </si>
  <si>
    <t>HINDU</t>
  </si>
  <si>
    <t>Agriculture &amp; Farming</t>
  </si>
  <si>
    <t>BAI BEHERA</t>
  </si>
  <si>
    <t>13-Feb-2024</t>
  </si>
  <si>
    <t>04</t>
  </si>
  <si>
    <t>5</t>
  </si>
  <si>
    <t>7.55 Yrs</t>
  </si>
  <si>
    <t>07 Jun 2019</t>
  </si>
  <si>
    <t>&gt; 6 to 10 Years</t>
  </si>
  <si>
    <t>04-Mar-2024</t>
  </si>
  <si>
    <t>04-Oct-2024</t>
  </si>
  <si>
    <t>Open</t>
  </si>
  <si>
    <t>9556565506</t>
  </si>
  <si>
    <t>Sidharth Sankar Sahoo/SF0074779</t>
  </si>
  <si>
    <t>As per phonepe evidence borrower paid her preclosure amount Rs 66100/- on dt 25-07-2024 to Ex-BM Kalucharan Pradhan/SF0036642 but BM posted only 3 EMI on 04-08-24,04-09-24 and 04-10-24 total posted Rs 12810/- and rest amount Rs 53290/- BM has not remitted at office.</t>
  </si>
  <si>
    <t>Kalucharan Pradhan</t>
  </si>
  <si>
    <t>SF0036642</t>
  </si>
  <si>
    <t>BM</t>
  </si>
  <si>
    <t>CSS</t>
  </si>
  <si>
    <t>Terminated</t>
  </si>
  <si>
    <t>Completed-Report Submitted</t>
  </si>
  <si>
    <t>After CSS complaint verification I observed total fraud amount Rs 66100/-</t>
  </si>
  <si>
    <t>Dual Staff</t>
  </si>
  <si>
    <t>Available &amp; Updated</t>
  </si>
  <si>
    <t>Ramesh chandra sahoo</t>
  </si>
  <si>
    <t>SF0098077</t>
  </si>
  <si>
    <t>Sunakar Sahoo</t>
  </si>
  <si>
    <t>SF0099415</t>
  </si>
  <si>
    <t>BQM</t>
  </si>
  <si>
    <t>Bhagaban Swain/SF0097828</t>
  </si>
  <si>
    <t>Santosh kumar sahoo/SF0071004</t>
  </si>
  <si>
    <t>Sanjaya kumar sahoo/SF0070624</t>
  </si>
  <si>
    <t>FN25-26-03685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</si>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</sst>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  <family val="2"/>
    </font>
    <font>
      <sz val="1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36" fillId="0" borderId="15" xfId="0" applyFont="1" applyBorder="1" applyAlignment="1">
      <alignment vertical="top" wrapText="1" readingOrder="1"/>
    </xf>
    <xf numFmtId="0" fontId="37" fillId="0" borderId="17" xfId="0" applyFont="1" applyBorder="1" applyAlignment="1">
      <alignment vertical="top" wrapText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1"/>
    </row>
    <row r="3" spans="1:11" x14ac:dyDescent="0.3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1"/>
    </row>
    <row r="4" spans="1:11" x14ac:dyDescent="0.3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">
      <c r="C7" s="54" t="s">
        <v>121</v>
      </c>
      <c r="E7" t="s">
        <v>111</v>
      </c>
      <c r="I7" t="s">
        <v>200</v>
      </c>
      <c r="K7" s="101"/>
    </row>
    <row r="8" spans="1:11" x14ac:dyDescent="0.3">
      <c r="C8" s="54" t="s">
        <v>122</v>
      </c>
      <c r="E8" t="s">
        <v>110</v>
      </c>
      <c r="I8" t="s">
        <v>201</v>
      </c>
      <c r="K8" s="101"/>
    </row>
    <row r="9" spans="1:11" x14ac:dyDescent="0.3">
      <c r="C9" s="54" t="s">
        <v>123</v>
      </c>
      <c r="I9" t="s">
        <v>197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239</v>
      </c>
    </row>
    <row r="3" spans="1:34" ht="15.6" x14ac:dyDescent="0.3">
      <c r="A3" s="71" t="s">
        <v>240</v>
      </c>
      <c r="H3" s="113"/>
    </row>
    <row r="4" spans="1:34" ht="55.2" x14ac:dyDescent="0.3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OR2669</v>
      </c>
      <c r="D5" s="64" t="str">
        <f>IF('Physical Cash at Safe'!D28="Yes", 'Physical Cash at Safe'!A4, 'Borrower Wise Details'!C5)</f>
        <v>Charichhaka(Nimapada)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Odisha</v>
      </c>
      <c r="G5" s="61">
        <v>46052</v>
      </c>
      <c r="H5" s="62" t="s">
        <v>280</v>
      </c>
      <c r="I5" s="61">
        <v>46064</v>
      </c>
      <c r="J5" s="79" t="str">
        <f>IF('Physical Cash at Safe'!D28="Yes",'Physical Cash at Safe'!E28,IF('Borrower Wise Details'!D5&lt;&gt;"",'Borrower Wise Details'!D5,""))</f>
        <v>FN25-26-03685</v>
      </c>
      <c r="K5" s="90">
        <v>1</v>
      </c>
      <c r="L5" s="91">
        <v>66100</v>
      </c>
      <c r="M5" s="91">
        <v>12810</v>
      </c>
      <c r="N5" s="91" t="s">
        <v>238</v>
      </c>
      <c r="O5" s="91" t="s">
        <v>291</v>
      </c>
      <c r="P5" s="91" t="s">
        <v>292</v>
      </c>
      <c r="Q5" s="91" t="s">
        <v>293</v>
      </c>
      <c r="R5" s="80" t="str">
        <f>IF('Physical Cash at Safe'!$D$28="Yes", 'Physical Cash at Safe'!$A$28, IF('Borrower Wise Details'!F5&lt;&gt;"", 'Borrower Wise Details'!F5, ""))</f>
        <v>Kalucharan Pradhan</v>
      </c>
      <c r="S5" s="79" t="str">
        <f>IF('Physical Cash at Safe'!$D$28="Yes", 'Physical Cash at Safe'!$C$28, IF('Borrower Wise Details'!H5&lt;&gt;"", 'Borrower Wise Details'!H5, ""))</f>
        <v>BM</v>
      </c>
      <c r="T5" s="79" t="str">
        <f>IF('Physical Cash at Safe'!$D$28="Yes", 'Physical Cash at Safe'!$B$28, IF('Borrower Wise Details'!G5&lt;&gt;"", 'Borrower Wise Details'!G5, ""))</f>
        <v>SF0036642</v>
      </c>
      <c r="U5" s="84" t="s">
        <v>281</v>
      </c>
      <c r="V5" s="61">
        <v>45860</v>
      </c>
      <c r="W5" s="79" t="str">
        <f>IF('Physical Cash at Safe'!$D$28="Yes",
    "Safe Locker Cash Siphoned Off",
    IF('Borrower Wise Details'!$P$5&lt;&gt;"",'Borrower Wise Details'!$P$5,"")
)</f>
        <v>Pre-Closure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282</v>
      </c>
      <c r="Z5" s="61">
        <v>46057</v>
      </c>
      <c r="AA5" s="61">
        <v>46058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66100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12810</v>
      </c>
      <c r="AE5" s="81">
        <f>IF(AND(AC5="", AD5=""), "", IF(AD5="", AC5, AC5 - IF(ISNUMBER(AD5), AD5, 0)))</f>
        <v>53290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46076</v>
      </c>
      <c r="AH5" s="75" t="s">
        <v>283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83</v>
      </c>
      <c r="B3" s="47"/>
      <c r="C3" s="47"/>
      <c r="D3" s="47"/>
      <c r="E3" s="47"/>
      <c r="F3" s="47"/>
      <c r="G3" s="47"/>
      <c r="H3" s="129" t="s">
        <v>84</v>
      </c>
      <c r="I3" s="129"/>
      <c r="J3" s="129"/>
      <c r="K3" s="129"/>
      <c r="L3" s="129"/>
      <c r="M3" s="129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OR2669</v>
      </c>
      <c r="C5" s="50" t="str">
        <f>IF('Fraud Investigation Report'!D5="", "", 'Fraud Investigation Report'!D5)</f>
        <v>Charichhaka(Nimapada)</v>
      </c>
      <c r="D5" s="73" t="str">
        <f>IF(OR('Fraud Investigation Report'!R5="", 'Fraud Investigation Report'!R5=0), "", 'Fraud Investigation Report'!R5)</f>
        <v>Kalucharan Pradhan</v>
      </c>
      <c r="E5" s="73" t="str">
        <f>IF(OR('Fraud Investigation Report'!T5="", 'Fraud Investigation Report'!T5=0), "", 'Fraud Investigation Report'!T5)</f>
        <v>SF0036642</v>
      </c>
      <c r="F5" s="73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FN25-26-03685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 t="str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/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66100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66100</v>
      </c>
      <c r="O5" s="107">
        <f>IF('Fraud Investigation Report'!AD5="", "", 'Fraud Investigation Report'!AD5)</f>
        <v>12810</v>
      </c>
      <c r="P5" s="106">
        <f>IF(AND(N5="", O5=""), "", IF(O5="", N5, N5 - IF(ISNUMBER(O5), O5, 0)))</f>
        <v>53290</v>
      </c>
      <c r="Q5" s="49"/>
      <c r="R5" s="95" t="s">
        <v>295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239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">
      <c r="A6" s="42" t="s">
        <v>249</v>
      </c>
      <c r="B6" s="18">
        <v>46058</v>
      </c>
      <c r="C6" s="18">
        <v>46057</v>
      </c>
      <c r="D6" s="18">
        <v>46058</v>
      </c>
      <c r="E6" s="19">
        <v>0.27083333333333331</v>
      </c>
    </row>
    <row r="7" spans="1:5" ht="15.6" x14ac:dyDescent="0.3">
      <c r="A7" s="135" t="s">
        <v>68</v>
      </c>
      <c r="B7" s="136"/>
      <c r="C7" s="136"/>
      <c r="D7" s="136"/>
      <c r="E7" s="136"/>
    </row>
    <row r="8" spans="1:5" ht="15" customHeight="1" x14ac:dyDescent="0.3">
      <c r="A8" s="137" t="s">
        <v>69</v>
      </c>
      <c r="B8" s="139" t="s">
        <v>89</v>
      </c>
      <c r="C8" s="140"/>
      <c r="D8" s="141" t="s">
        <v>70</v>
      </c>
      <c r="E8" s="142"/>
    </row>
    <row r="9" spans="1:5" ht="14.4" x14ac:dyDescent="0.3">
      <c r="A9" s="138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>
        <v>81</v>
      </c>
      <c r="C11" s="23">
        <f>B11*A11</f>
        <v>40500</v>
      </c>
      <c r="D11" s="25">
        <v>81</v>
      </c>
      <c r="E11" s="23">
        <f t="shared" ref="E11:E17" si="0">D11*A11</f>
        <v>40500</v>
      </c>
    </row>
    <row r="12" spans="1:5" ht="14.4" x14ac:dyDescent="0.3">
      <c r="A12" s="24">
        <v>200</v>
      </c>
      <c r="B12" s="25">
        <v>13</v>
      </c>
      <c r="C12" s="23">
        <f>B12*A12</f>
        <v>2600</v>
      </c>
      <c r="D12" s="25">
        <v>13</v>
      </c>
      <c r="E12" s="23">
        <f t="shared" si="0"/>
        <v>2600</v>
      </c>
    </row>
    <row r="13" spans="1:5" ht="14.4" x14ac:dyDescent="0.3">
      <c r="A13" s="24">
        <v>100</v>
      </c>
      <c r="B13" s="25">
        <v>41</v>
      </c>
      <c r="C13" s="23">
        <f t="shared" ref="C13:C17" si="1">B13*A13</f>
        <v>4100</v>
      </c>
      <c r="D13" s="25">
        <v>41</v>
      </c>
      <c r="E13" s="23">
        <f t="shared" si="0"/>
        <v>4100</v>
      </c>
    </row>
    <row r="14" spans="1:5" ht="14.4" x14ac:dyDescent="0.3">
      <c r="A14" s="24">
        <v>50</v>
      </c>
      <c r="B14" s="25">
        <v>16</v>
      </c>
      <c r="C14" s="23">
        <f t="shared" si="1"/>
        <v>800</v>
      </c>
      <c r="D14" s="25">
        <v>16</v>
      </c>
      <c r="E14" s="23">
        <f t="shared" si="0"/>
        <v>800</v>
      </c>
    </row>
    <row r="15" spans="1:5" ht="14.4" x14ac:dyDescent="0.3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1</v>
      </c>
      <c r="C17" s="23">
        <f t="shared" si="1"/>
        <v>5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>
        <v>1</v>
      </c>
      <c r="C18" s="23">
        <f>B18</f>
        <v>1</v>
      </c>
      <c r="D18" s="27">
        <v>6</v>
      </c>
      <c r="E18" s="28">
        <f>D18</f>
        <v>6</v>
      </c>
    </row>
    <row r="19" spans="1:5" ht="14.4" x14ac:dyDescent="0.3">
      <c r="A19" s="29"/>
      <c r="B19" s="30" t="s">
        <v>74</v>
      </c>
      <c r="C19" s="31">
        <f>SUM(C10:C18)</f>
        <v>48096</v>
      </c>
      <c r="D19" s="30" t="s">
        <v>74</v>
      </c>
      <c r="E19" s="31">
        <f>SUM(E10:E18)</f>
        <v>48096</v>
      </c>
    </row>
    <row r="20" spans="1:5" ht="30" customHeight="1" x14ac:dyDescent="0.3">
      <c r="A20" s="143" t="s">
        <v>94</v>
      </c>
      <c r="B20" s="144"/>
      <c r="C20" s="32">
        <v>48096</v>
      </c>
      <c r="D20" s="33" t="s">
        <v>88</v>
      </c>
      <c r="E20" s="34"/>
    </row>
    <row r="21" spans="1:5" ht="30" customHeight="1" x14ac:dyDescent="0.3">
      <c r="A21" s="145" t="s">
        <v>85</v>
      </c>
      <c r="B21" s="146"/>
      <c r="C21" s="34"/>
      <c r="D21" s="33" t="s">
        <v>86</v>
      </c>
      <c r="E21" s="34"/>
    </row>
    <row r="22" spans="1:5" ht="30" customHeight="1" x14ac:dyDescent="0.3">
      <c r="A22" s="145" t="s">
        <v>75</v>
      </c>
      <c r="B22" s="146"/>
      <c r="C22" s="34"/>
      <c r="D22" s="35" t="s">
        <v>76</v>
      </c>
      <c r="E22" s="34"/>
    </row>
    <row r="23" spans="1:5" ht="30" customHeight="1" x14ac:dyDescent="0.3">
      <c r="A23" s="145" t="s">
        <v>77</v>
      </c>
      <c r="B23" s="146"/>
      <c r="C23" s="52">
        <f>(C19+C21)-(E20+E21)-E19</f>
        <v>0</v>
      </c>
      <c r="D23" s="53" t="s">
        <v>208</v>
      </c>
      <c r="E23" s="34"/>
    </row>
    <row r="24" spans="1:5" ht="82.5" customHeight="1" x14ac:dyDescent="0.3">
      <c r="A24" s="33" t="s">
        <v>245</v>
      </c>
      <c r="B24" s="130"/>
      <c r="C24" s="130"/>
      <c r="D24" s="130"/>
      <c r="E24" s="130"/>
    </row>
    <row r="25" spans="1:5" ht="57.75" customHeight="1" x14ac:dyDescent="0.3">
      <c r="A25" s="36" t="s">
        <v>78</v>
      </c>
      <c r="B25" s="152"/>
      <c r="C25" s="152"/>
      <c r="D25" s="152"/>
      <c r="E25" s="152"/>
    </row>
    <row r="26" spans="1:5" ht="20.100000000000001" customHeight="1" x14ac:dyDescent="0.3">
      <c r="A26" s="157" t="s">
        <v>182</v>
      </c>
      <c r="B26" s="157"/>
      <c r="C26" s="157"/>
      <c r="D26" s="157"/>
      <c r="E26" s="157"/>
    </row>
    <row r="27" spans="1:5" ht="27.75" customHeight="1" x14ac:dyDescent="0.3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181</v>
      </c>
      <c r="B29" s="78" t="s">
        <v>180</v>
      </c>
      <c r="C29" s="77" t="s">
        <v>210</v>
      </c>
      <c r="D29" s="155" t="s">
        <v>211</v>
      </c>
      <c r="E29" s="156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212</v>
      </c>
      <c r="B32" s="38" t="s">
        <v>284</v>
      </c>
      <c r="C32" s="37" t="s">
        <v>79</v>
      </c>
      <c r="D32" s="153" t="s">
        <v>285</v>
      </c>
      <c r="E32" s="154"/>
    </row>
    <row r="33" spans="1:5" ht="18" customHeight="1" x14ac:dyDescent="0.3">
      <c r="A33" s="37" t="s">
        <v>80</v>
      </c>
      <c r="B33" s="38">
        <v>308561</v>
      </c>
      <c r="C33" s="39" t="s">
        <v>81</v>
      </c>
      <c r="D33" s="147">
        <v>305563</v>
      </c>
      <c r="E33" s="148"/>
    </row>
    <row r="34" spans="1:5" ht="27.6" x14ac:dyDescent="0.3">
      <c r="A34" s="39" t="s">
        <v>213</v>
      </c>
      <c r="B34" s="38" t="s">
        <v>288</v>
      </c>
      <c r="C34" s="39" t="s">
        <v>214</v>
      </c>
      <c r="D34" s="149" t="s">
        <v>286</v>
      </c>
      <c r="E34" s="150"/>
    </row>
    <row r="35" spans="1:5" ht="27.6" x14ac:dyDescent="0.3">
      <c r="A35" s="39" t="s">
        <v>215</v>
      </c>
      <c r="B35" s="38" t="s">
        <v>289</v>
      </c>
      <c r="C35" s="39" t="s">
        <v>217</v>
      </c>
      <c r="D35" s="149" t="s">
        <v>287</v>
      </c>
      <c r="E35" s="150"/>
    </row>
    <row r="36" spans="1:5" ht="25.5" customHeight="1" x14ac:dyDescent="0.3">
      <c r="A36" s="39" t="s">
        <v>216</v>
      </c>
      <c r="B36" s="38" t="s">
        <v>279</v>
      </c>
      <c r="C36" s="39" t="s">
        <v>218</v>
      </c>
      <c r="D36" s="151" t="s">
        <v>290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Q5" activePane="bottomRight" state="frozen"/>
      <selection pane="topRight" activeCell="E1" sqref="E1"/>
      <selection pane="bottomLeft" activeCell="A5" sqref="A5"/>
      <selection pane="bottomRight" activeCell="Q5" sqref="Q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239</v>
      </c>
    </row>
    <row r="3" spans="1:23" ht="15.6" x14ac:dyDescent="0.3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OR2669</v>
      </c>
      <c r="C5" s="60" t="str">
        <f>IF('Loan Outstanding Report'!$H$5="", "", 'Loan Outstanding Report'!$H$5)</f>
        <v>Charichhaka(Nimapada)</v>
      </c>
      <c r="D5" s="41" t="s">
        <v>294</v>
      </c>
      <c r="E5" s="66">
        <v>46057</v>
      </c>
      <c r="F5" s="93" t="s">
        <v>277</v>
      </c>
      <c r="G5" s="49" t="s">
        <v>278</v>
      </c>
      <c r="H5" s="49" t="s">
        <v>279</v>
      </c>
      <c r="I5" s="49" t="s">
        <v>257</v>
      </c>
      <c r="J5" s="49" t="s">
        <v>260</v>
      </c>
      <c r="K5" s="49" t="s">
        <v>264</v>
      </c>
      <c r="L5" s="11">
        <v>355268011</v>
      </c>
      <c r="M5" s="67" t="s">
        <v>265</v>
      </c>
      <c r="N5" s="49">
        <v>80000</v>
      </c>
      <c r="O5" s="49">
        <v>4270</v>
      </c>
      <c r="P5" s="67" t="s">
        <v>133</v>
      </c>
      <c r="Q5" s="89">
        <v>45498</v>
      </c>
      <c r="R5" s="49">
        <v>66100</v>
      </c>
      <c r="S5" s="49">
        <v>12810</v>
      </c>
      <c r="T5" s="49"/>
      <c r="U5" s="68">
        <f t="shared" ref="U5:U69" si="0">IF(AND(ISBLANK(R5),ISBLANK(S5),ISBLANK(T5)),"",R5-(S5+T5))</f>
        <v>53290</v>
      </c>
      <c r="V5" s="42" t="s">
        <v>195</v>
      </c>
      <c r="W5" s="69" t="s">
        <v>276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E1" zoomScale="90" zoomScaleNormal="90" workbookViewId="0">
      <pane ySplit="4" topLeftCell="A5" activePane="bottomLeft" state="frozen"/>
      <selection pane="bottomLeft" activeCell="BH6" sqref="BH6"/>
    </sheetView>
  </sheetViews>
  <sheetFormatPr defaultColWidth="0" defaultRowHeight="14.4" zeroHeight="1" x14ac:dyDescent="0.3"/>
  <cols>
    <col min="1" max="1" width="8.5546875" style="116" customWidth="1"/>
    <col min="2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207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205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206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55.2" x14ac:dyDescent="0.3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">
      <c r="A5" s="95">
        <v>1</v>
      </c>
      <c r="B5" s="127" t="s">
        <v>248</v>
      </c>
      <c r="C5" s="127" t="s">
        <v>249</v>
      </c>
      <c r="D5" s="127" t="s">
        <v>250</v>
      </c>
      <c r="E5" s="127" t="s">
        <v>251</v>
      </c>
      <c r="F5" s="127" t="s">
        <v>251</v>
      </c>
      <c r="G5" s="127" t="s">
        <v>252</v>
      </c>
      <c r="H5" s="127" t="s">
        <v>253</v>
      </c>
      <c r="I5" s="127">
        <v>64329</v>
      </c>
      <c r="J5" s="127" t="s">
        <v>254</v>
      </c>
      <c r="K5" s="127">
        <v>64329</v>
      </c>
      <c r="L5" s="127" t="s">
        <v>255</v>
      </c>
      <c r="M5" s="127" t="s">
        <v>256</v>
      </c>
      <c r="N5" s="127">
        <v>103291</v>
      </c>
      <c r="O5" s="127" t="s">
        <v>257</v>
      </c>
      <c r="P5" s="127">
        <v>150937</v>
      </c>
      <c r="Q5" s="127" t="s">
        <v>258</v>
      </c>
      <c r="R5" s="127" t="s">
        <v>259</v>
      </c>
      <c r="S5" s="127" t="s">
        <v>260</v>
      </c>
      <c r="T5" s="127" t="s">
        <v>260</v>
      </c>
      <c r="U5" s="127" t="s">
        <v>261</v>
      </c>
      <c r="V5" s="127" t="s">
        <v>262</v>
      </c>
      <c r="W5" s="127">
        <v>541</v>
      </c>
      <c r="X5" s="127" t="s">
        <v>263</v>
      </c>
      <c r="Y5" s="127">
        <v>355268011</v>
      </c>
      <c r="Z5" s="127" t="s">
        <v>264</v>
      </c>
      <c r="AA5" s="127" t="s">
        <v>265</v>
      </c>
      <c r="AB5" s="128">
        <v>80000</v>
      </c>
      <c r="AC5" s="127" t="s">
        <v>266</v>
      </c>
      <c r="AD5" s="127">
        <v>24</v>
      </c>
      <c r="AE5" s="127" t="s">
        <v>267</v>
      </c>
      <c r="AF5" s="127" t="s">
        <v>268</v>
      </c>
      <c r="AG5" s="127" t="s">
        <v>269</v>
      </c>
      <c r="AH5" s="127" t="s">
        <v>270</v>
      </c>
      <c r="AI5" s="127" t="s">
        <v>271</v>
      </c>
      <c r="AJ5" s="128">
        <v>4270</v>
      </c>
      <c r="AK5" s="128">
        <v>4270</v>
      </c>
      <c r="AL5" s="127" t="s">
        <v>272</v>
      </c>
      <c r="AM5" s="128">
        <v>23012.26</v>
      </c>
      <c r="AN5" s="128">
        <v>11147.74</v>
      </c>
      <c r="AO5" s="128">
        <v>34160</v>
      </c>
      <c r="AP5" s="128">
        <v>56987.74</v>
      </c>
      <c r="AQ5" s="128">
        <v>10493.26</v>
      </c>
      <c r="AR5" s="128">
        <v>67481</v>
      </c>
      <c r="AS5" s="128">
        <v>53628.55</v>
      </c>
      <c r="AT5" s="128">
        <v>10421.450000000001</v>
      </c>
      <c r="AU5" s="128">
        <v>64050</v>
      </c>
      <c r="AV5" s="127">
        <v>23</v>
      </c>
      <c r="AW5" s="127"/>
      <c r="AX5" s="127"/>
      <c r="AY5" s="127"/>
      <c r="AZ5" s="127"/>
      <c r="BA5" s="127"/>
      <c r="BB5" s="127" t="s">
        <v>273</v>
      </c>
      <c r="BC5" s="163" t="s">
        <v>138</v>
      </c>
      <c r="BD5" s="164"/>
      <c r="BE5" s="128">
        <v>0</v>
      </c>
      <c r="BF5" s="127" t="s">
        <v>260</v>
      </c>
      <c r="BG5" s="127" t="s">
        <v>274</v>
      </c>
      <c r="BH5" s="97" t="s">
        <v>275</v>
      </c>
      <c r="BI5" s="95" t="s">
        <v>104</v>
      </c>
      <c r="BJ5" s="97">
        <v>46057</v>
      </c>
      <c r="BK5" s="95"/>
      <c r="BL5" s="95" t="s">
        <v>108</v>
      </c>
      <c r="BM5" s="98" t="s">
        <v>113</v>
      </c>
      <c r="BN5" s="99" t="s">
        <v>192</v>
      </c>
      <c r="BO5" s="95" t="s">
        <v>236</v>
      </c>
      <c r="BP5" s="122">
        <v>66100</v>
      </c>
      <c r="BQ5" s="42" t="s">
        <v>195</v>
      </c>
      <c r="BR5" s="96" t="s">
        <v>276</v>
      </c>
    </row>
    <row r="6" spans="1:70" ht="30" customHeight="1" x14ac:dyDescent="0.3">
      <c r="A6" s="95">
        <v>2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7" t="s">
        <v>138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customHeight="1" x14ac:dyDescent="0.3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138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customHeight="1" x14ac:dyDescent="0.3">
      <c r="A8" s="95">
        <v>4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95"/>
      <c r="T8" s="124"/>
      <c r="U8" s="124"/>
      <c r="V8" s="124"/>
      <c r="W8" s="124"/>
      <c r="X8" s="124"/>
      <c r="Y8" s="124"/>
      <c r="Z8" s="124"/>
      <c r="AA8" s="125"/>
      <c r="AB8" s="124"/>
      <c r="AC8" s="124"/>
      <c r="AD8" s="124"/>
      <c r="AE8" s="124"/>
      <c r="AF8" s="125"/>
      <c r="AG8" s="125"/>
      <c r="AH8" s="124"/>
      <c r="AI8" s="125"/>
      <c r="AJ8" s="125"/>
      <c r="AK8" s="125"/>
      <c r="AL8" s="125"/>
      <c r="AM8" s="125"/>
      <c r="AN8" s="125"/>
      <c r="AO8" s="125"/>
      <c r="AP8" s="125"/>
      <c r="AQ8" s="125"/>
      <c r="AR8" s="124"/>
      <c r="AS8" s="124"/>
      <c r="AT8" s="124"/>
      <c r="AU8" s="124"/>
      <c r="AV8" s="124"/>
      <c r="AW8" s="124"/>
      <c r="AX8" s="124"/>
      <c r="AY8" s="124"/>
      <c r="AZ8" s="124"/>
      <c r="BA8" s="125"/>
      <c r="BB8" s="125"/>
      <c r="BC8" s="125"/>
      <c r="BD8" s="125"/>
      <c r="BE8" s="125"/>
      <c r="BF8" s="125"/>
      <c r="BG8" s="95"/>
      <c r="BH8" s="97" t="s">
        <v>138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138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138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138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138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138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138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customHeight="1" x14ac:dyDescent="0.3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138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138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138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138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138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138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138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138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138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138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138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138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138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138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138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138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138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138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138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138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138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138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138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138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138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138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138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138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138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138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138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138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138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138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138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138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138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138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138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138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138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138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138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138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138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138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138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138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138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138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138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138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138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138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138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138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138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138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138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138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138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138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138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138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138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138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138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138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138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138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138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138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138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138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138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138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138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138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138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138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138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138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138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138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138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"/>
  </sheetData>
  <sheetProtection autoFilter="0"/>
  <autoFilter ref="A4:BR4" xr:uid="{0739AAAC-89A0-4907-B1C9-C9A11AC67F15}"/>
  <mergeCells count="1">
    <mergeCell ref="BC5:BD5"/>
  </mergeCells>
  <dataValidations count="6">
    <dataValidation type="custom" allowBlank="1" showInputMessage="1" showErrorMessage="1" error="Enter Valid Mobile Number_x000a_" sqref="BG5:BG103 BF5" xr:uid="{B5D95952-A3E6-45EA-872D-35864CCA7C6C}">
      <formula1>AND(ISNUMBER(BF5),LEN(BF5)=10,NOT(ISERROR(VALUE(BF5))))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2026-02-23T12:03:07Z</dcterms:modified>
</cp:coreProperties>
</file>