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702\"/>
    </mc:Choice>
  </mc:AlternateContent>
  <xr:revisionPtr revIDLastSave="0" documentId="13_ncr:1_{DAF3BD30-FB6E-438C-A3C4-A6D29AC715C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<sst xmlns="http://schemas.openxmlformats.org/spreadsheetml/2006/main" count="393" uniqueCount="307">
  <si>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</si>
  <si>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</si>
  <si>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</si>
  <si>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</si>
  <si>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</si>
  <si>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</si>
  <si>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</si>
  <si>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</si>
  <si>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</si>
  <si>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</si>
  <si>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</si>
  <si>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</si>
  <si>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</si>
  <si>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</si>
  <si>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</si>
  <si>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</si>
  <si>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</si>
  <si>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</si>
  <si>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</si>
  <si>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</si>
  <si>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</si>
  <si>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</si>
  <si>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</si>
  <si>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</si>
  <si>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</si>
  <si>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</si>
  <si>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</si>
  <si>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</si>
  <si>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</si>
  <si>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</si>
  <si>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</si>
  <si>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</si>
  <si>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</si>
  <si>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</si>
  <si>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</si>
  <si>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</si>
  <si>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</si>
  <si>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</si>
  <si>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</si>
  <si>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</si>
  <si>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</si>
  <si>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</si>
  <si>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</si>
  <si>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</si>
  <si>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</si>
  <si>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</si>
  <si>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</si>
  <si>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</si>
  <si>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</si>
  <si>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</si>
  <si>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</si>
  <si>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</si>
  <si>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</si>
  <si>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</si>
  <si>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</si>
  <si>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</si>
  <si>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</si>
  <si>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</si>
  <si>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</si>
  <si>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</si>
  <si>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</si>
  <si>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</si>
  <si>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</si>
  <si>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</si>
  <si>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</si>
  <si>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</si>
  <si>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</si>
  <si>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</si>
  <si>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</si>
  <si>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</si>
  <si>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</si>
  <si>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</si>
  <si>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</si>
  <si>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</si>
  <si>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</si>
  <si>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</si>
  <si>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</si>
  <si>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</si>
  <si>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</si>
  <si>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</si>
  <si>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</si>
  <si>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</si>
  <si>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</si>
  <si>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</si>
  <si>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</si>
  <si>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</si>
  <si>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</si>
  <si>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</si>
  <si>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</si>
  <si>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</si>
  <si>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</si>
  <si>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</si>
  <si>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</si>
  <si>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</si>
  <si>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</si>
  <si>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</si>
  <si>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</si>
  <si>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</si>
  <si>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</si>
  <si>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</si>
  <si>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</si>
  <si>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</si>
  <si>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</si>
  <si>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</si>
  <si>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</si>
  <si>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</si>
  <si>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</si>
  <si>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</si>
  <si>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</si>
  <si>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</si>
  <si>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</si>
  <si>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</si>
  <si>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</si>
  <si>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</si>
  <si>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</si>
  <si>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</si>
  <si>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</si>
  <si>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</si>
  <si>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</si>
  <si>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</si>
  <si>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</si>
  <si>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</si>
  <si>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</si>
  <si>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</si>
  <si>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</si>
  <si>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</si>
  <si>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</si>
  <si>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</si>
  <si>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</si>
  <si>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</si>
  <si>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</si>
  <si>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</si>
  <si>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</si>
  <si>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</si>
  <si>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</si>
  <si>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</si>
  <si>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</si>
  <si>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</si>
  <si>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</si>
  <si>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</si>
  <si>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</si>
  <si>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</si>
  <si>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</si>
  <si>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</si>
  <si>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</si>
  <si>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</si>
  <si>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</si>
  <si>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</si>
  <si>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</si>
  <si>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</si>
  <si>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</si>
  <si>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</si>
  <si>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</si>
  <si>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</si>
  <si>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</si>
  <si>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</si>
  <si>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</si>
  <si>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</si>
  <si>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</si>
  <si>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</si>
  <si>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</si>
  <si>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</si>
  <si>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</si>
  <si>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</si>
  <si>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</si>
  <si>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</si>
  <si>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</si>
  <si>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</si>
  <si>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</si>
  <si>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</si>
  <si>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</si>
  <si>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</si>
  <si>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</si>
  <si>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</si>
  <si>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</si>
  <si>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</si>
  <si>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</si>
  <si>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</si>
  <si>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</si>
  <si>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</si>
  <si>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</si>
  <si>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</si>
  <si>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</si>
  <si>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</si>
  <si>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</si>
  <si>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</si>
  <si>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</si>
  <si>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</si>
  <si>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</si>
  <si>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</si>
  <si>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</si>
  <si>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</si>
  <si>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</si>
  <si>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</si>
  <si>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</si>
  <si>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</si>
  <si>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</si>
  <si>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</si>
  <si>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</si>
  <si>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</si>
  <si>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</si>
  <si>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</si>
  <si>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</si>
  <si>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</si>
  <si>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</si>
  <si>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</si>
  <si>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</si>
  <si>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</si>
  <si>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</si>
  <si>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</si>
  <si>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</si>
  <si>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</si>
  <si>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</si>
  <si>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</si>
  <si>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</si>
  <si>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</si>
  <si>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</si>
  <si>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</si>
  <si>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</si>
  <si>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</si>
  <si>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</si>
  <si>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</si>
  <si>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</si>
  <si>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</si>
  <si>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</si>
  <si>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</si>
  <si>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</si>
  <si>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</si>
  <si>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</si>
  <si>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</si>
  <si>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</si>
  <si>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</si>
  <si>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</si>
  <si>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</si>
  <si>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</si>
  <si>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</si>
  <si>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</si>
  <si>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</si>
  <si>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</si>
  <si>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</si>
  <si>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</si>
  <si>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</si>
  <si>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</si>
  <si>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</si>
  <si>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</si>
  <si>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CSS</t>
  </si>
  <si>
    <t>Loan Outstanding Report Detailed Recon as on 10-Feb-2026</t>
  </si>
  <si>
    <t>Report generation date &amp; time: Thursday, February 11, 2026 1:24 PM</t>
  </si>
  <si>
    <t>East</t>
  </si>
  <si>
    <t>Chhattisgarh</t>
  </si>
  <si>
    <t>Champa</t>
  </si>
  <si>
    <t>CHGL0781</t>
  </si>
  <si>
    <t>Shakti</t>
  </si>
  <si>
    <t>Bagbudwa(jajang)</t>
  </si>
  <si>
    <t>SF0071972</t>
  </si>
  <si>
    <t>Brijesh Kumar Khunte</t>
  </si>
  <si>
    <t>62742</t>
  </si>
  <si>
    <t>1166756</t>
  </si>
  <si>
    <t>Chetana</t>
  </si>
  <si>
    <t>SID951375558619</t>
  </si>
  <si>
    <t>ST</t>
  </si>
  <si>
    <t>HINDU</t>
  </si>
  <si>
    <t>Agriculture &amp; Farming</t>
  </si>
  <si>
    <t xml:space="preserve">KAJAL BAI SURYAWANSHI </t>
  </si>
  <si>
    <t>22-Nov-2023</t>
  </si>
  <si>
    <t>Mon</t>
  </si>
  <si>
    <t>2</t>
  </si>
  <si>
    <t>2.23 Yrs</t>
  </si>
  <si>
    <t>31 Dec 2019</t>
  </si>
  <si>
    <t>&gt; 2 to 4 Years</t>
  </si>
  <si>
    <t>01-Jan-2024</t>
  </si>
  <si>
    <t>01-Oct-2024</t>
  </si>
  <si>
    <t>Open</t>
  </si>
  <si>
    <t>31-Dec-2025</t>
  </si>
  <si>
    <t>8827751631</t>
  </si>
  <si>
    <t>Vivek Sonwani/SF0066911</t>
  </si>
  <si>
    <t>Borrower paid her Pre-closure Amount Rs.21710/- through digitalpay month of  21-06-2024.to BQM- Ravi Yadav/SF0059998. which was not accounted in FIMO. But also acounted in fimo Rs.2020*4=8080/- in 01-07-24, 05-08-24, 02-09-24 and 07-10-24. Remaining Amount Rs.13630/- Fraud founded.</t>
  </si>
  <si>
    <t>Ravi Yadav</t>
  </si>
  <si>
    <t>SF0059998</t>
  </si>
  <si>
    <t>BQM</t>
  </si>
  <si>
    <t>Shiv Kumar Dansena/SF0034408</t>
  </si>
  <si>
    <t>Sourabh Kumar Jain/SF0010374</t>
  </si>
  <si>
    <t>Deependra Shrivastava/SF0002115</t>
  </si>
  <si>
    <t>Terminated</t>
  </si>
  <si>
    <t>Reda</t>
  </si>
  <si>
    <t>SF0088863</t>
  </si>
  <si>
    <t>Rahul</t>
  </si>
  <si>
    <t>149</t>
  </si>
  <si>
    <t>149 Chandni 11</t>
  </si>
  <si>
    <t>Unnati</t>
  </si>
  <si>
    <t>SSF5260137</t>
  </si>
  <si>
    <t>GENERAL</t>
  </si>
  <si>
    <t>Stone Cutting Services</t>
  </si>
  <si>
    <t>RATI KUMARI YADAY</t>
  </si>
  <si>
    <t>06-Aug-2024</t>
  </si>
  <si>
    <t>Wed</t>
  </si>
  <si>
    <t>IL-1</t>
  </si>
  <si>
    <t>2.21 Yrs</t>
  </si>
  <si>
    <t>03 Jan 2024</t>
  </si>
  <si>
    <t>04-Sep-2024</t>
  </si>
  <si>
    <t>30-Jun-2025</t>
  </si>
  <si>
    <t>CRIF</t>
  </si>
  <si>
    <t>She gave all his KYC documents to BQM Ravi Yadav to fill the form for new loan but Ravi opened his new bank account in esaf small finance bank in the name of customer and gave new loan to 53230002521673 (esaf small finance) and the loan taker is not aware about his loan and account in esaf small finance bank.The amount was credited to the bank account number 53230002521673(Esaf Small Finance) on 06-08-2024. But the customer denies holding this account.</t>
  </si>
  <si>
    <t>FN25-26-03702</t>
  </si>
  <si>
    <t>FIR Not Filled</t>
  </si>
  <si>
    <t>Completed-Report Submitted</t>
  </si>
  <si>
    <t>As per the CSS complaint, the FRM team verified the field and observed that Loan Officer Ravi Yadav/SF0059998 had embezzle 1 Borrower’s Pre-closure Amount Rs.21710/- &amp; accounted in fimo of Rs. 8080/- and not accounted in FIMO and now Rs. 13630/- is pending for recovery from alleged employee.
She gave all his KYC documents to BQM Ravi Yadav to fill the form for new loan but Ravi opened his new bank account in esaf small finance bank in the name of customer and gave new loan to 53230002521673 (esaf small finance) and the loan taker is not aware about his loan and account in esaf small finance bank.The amount was credited to the bank account number 53230002521673(Esaf Small Finance) on 06-08-2024. But the customer denies holding this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</si>
</sst>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F5" sqref="AF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CHGL0781</v>
      </c>
      <c r="D5" s="63" t="str">
        <f>IF('Physical Cash at Safe'!D28="Yes", 'Physical Cash at Safe'!B4, 'Borrower Wise Details'!C5)</f>
        <v>Shakti</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Champa</v>
      </c>
      <c r="G5" s="61">
        <v>46043</v>
      </c>
      <c r="H5" s="107" t="s">
        <v>245</v>
      </c>
      <c r="I5" s="61">
        <v>46057</v>
      </c>
      <c r="J5" s="74" t="str">
        <f>IF('Physical Cash at Safe'!D28="Yes",'Physical Cash at Safe'!E28,IF('Borrower Wise Details'!D5&lt;&gt;"",'Borrower Wise Details'!D5,""))</f>
        <v>FN25-26-03702</v>
      </c>
      <c r="K5" s="81">
        <v>1</v>
      </c>
      <c r="L5" s="82">
        <v>21710</v>
      </c>
      <c r="M5" s="82">
        <v>8080</v>
      </c>
      <c r="N5" s="82" t="s">
        <v>280</v>
      </c>
      <c r="O5" s="82" t="s">
        <v>281</v>
      </c>
      <c r="P5" s="82" t="s">
        <v>244</v>
      </c>
      <c r="Q5" s="82" t="s">
        <v>282</v>
      </c>
      <c r="R5" s="75" t="str">
        <f>IF('Physical Cash at Safe'!$D$28="Yes", 'Physical Cash at Safe'!$A$28, IF('Borrower Wise Details'!F5&lt;&gt;"", 'Borrower Wise Details'!F5, ""))</f>
        <v>Ravi Yadav</v>
      </c>
      <c r="S5" s="74" t="str">
        <f>IF('Physical Cash at Safe'!$D$28="Yes", 'Physical Cash at Safe'!$C$28, IF('Borrower Wise Details'!H5&lt;&gt;"", 'Borrower Wise Details'!H5, ""))</f>
        <v>BQM</v>
      </c>
      <c r="T5" s="74" t="str">
        <f>IF('Physical Cash at Safe'!$D$28="Yes", 'Physical Cash at Safe'!$B$28, IF('Borrower Wise Details'!G5&lt;&gt;"", 'Borrower Wise Details'!G5, ""))</f>
        <v>SF0059998</v>
      </c>
      <c r="U5" s="77" t="s">
        <v>283</v>
      </c>
      <c r="V5" s="61">
        <v>45643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305</v>
      </c>
      <c r="Z5" s="61">
        <v>46063</v>
      </c>
      <c r="AA5" s="61">
        <v>46067</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27090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8080</v>
      </c>
      <c r="AE5" s="126">
        <f>IF(AND(AC5="", AD5=""), "", IF(AD5="", AC5, AC5 - IF(ISNUMBER(AD5), AD5, 0)))</f>
        <v>19010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46101</v>
      </c>
      <c r="AH5" s="70" t="s">
        <v>306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CHGL0781</v>
      </c>
      <c r="C5" s="50" t="str">
        <f>IF('Fraud Investigation Report'!D5="", "", 'Fraud Investigation Report'!D5)</f>
        <v>Shakti</v>
      </c>
      <c r="D5" s="68" t="str">
        <f>IF(OR('Fraud Investigation Report'!R5="", 'Fraud Investigation Report'!R5=0), "", 'Fraud Investigation Report'!R5)</f>
        <v>Ravi Yadav</v>
      </c>
      <c r="E5" s="68" t="str">
        <f>IF(OR('Fraud Investigation Report'!T5="", 'Fraud Investigation Report'!T5=0), "", 'Fraud Investigation Report'!T5)</f>
        <v>SF0059998</v>
      </c>
      <c r="F5" s="68" t="str">
        <f>IF(OR('Fraud Investigation Report'!S5="", 'Fraud Investigation Report'!S5=0), "", 'Fraud Investigation Report'!S5)</f>
        <v>BQM</v>
      </c>
      <c r="G5" s="50" t="str">
        <f>IF('Fraud Investigation Report'!J5="", "", 'Fraud Investigation Report'!J5)</f>
        <v>FN25-26-03702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5380</v>
      </c>
      <c r="J5" s="69">
        <f>IF(OR(ISNUMBER(SEARCH("Pre-Closure Amount Misappropriated",'Fraud Investigation Report'!W5)), ISNUMBER(SEARCH("Pre-Closure Amount Misappropriated",'Fraud Investigation Report'!X5))),
    SUMIFS('Borrower Wise Details'!$R$5:$R$1004, 'Borrower Wise Details'!$P$5:$P$1004, "Pre-Closure Amount Misappropriated"),
    ""
)</f>
        <v>21710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27090</v>
      </c>
      <c r="O5" s="69">
        <f>IF('Fraud Investigation Report'!AD5="", "", 'Fraud Investigation Report'!AD5)</f>
        <v>8080</v>
      </c>
      <c r="P5" s="126">
        <f>IF(AND(N5="", O5=""), "", IF(O5="", N5, N5 - IF(ISNUMBER(O5), O5, 0)))</f>
        <v>19010</v>
      </c>
      <c r="Q5" s="49"/>
      <c r="R5" s="84" t="s">
        <v>304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213</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6" t="s">
        <v>216</v>
      </c>
      <c r="E29" s="157"/>
    </row>
    <row r="30" spans="1:5" ht="40.049999999999997"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217</v>
      </c>
      <c r="B32" s="38"/>
      <c r="C32" s="37" t="s">
        <v>82</v>
      </c>
      <c r="D32" s="154"/>
      <c r="E32" s="155"/>
    </row>
    <row r="33" spans="1:5" ht="18" customHeight="1" x14ac:dyDescent="0.3">
      <c r="A33" s="37" t="s">
        <v>83</v>
      </c>
      <c r="B33" s="106" t="s">
        <v>145</v>
      </c>
      <c r="C33" s="39" t="s">
        <v>84</v>
      </c>
      <c r="D33" s="148" t="s">
        <v>145</v>
      </c>
      <c r="E33" s="149"/>
    </row>
    <row r="34" spans="1:5" ht="27.6" x14ac:dyDescent="0.3">
      <c r="A34" s="39" t="s">
        <v>218</v>
      </c>
      <c r="B34" s="38"/>
      <c r="C34" s="39" t="s">
        <v>219</v>
      </c>
      <c r="D34" s="150"/>
      <c r="E34" s="151"/>
    </row>
    <row r="35" spans="1:5" ht="27.6" x14ac:dyDescent="0.3">
      <c r="A35" s="39" t="s">
        <v>220</v>
      </c>
      <c r="B35" s="38"/>
      <c r="C35" s="39" t="s">
        <v>222</v>
      </c>
      <c r="D35" s="150"/>
      <c r="E35" s="151"/>
    </row>
    <row r="36" spans="1:5" ht="25.5" customHeight="1" x14ac:dyDescent="0.3">
      <c r="A36" s="39" t="s">
        <v>221</v>
      </c>
      <c r="B36" s="38"/>
      <c r="C36" s="39" t="s">
        <v>223</v>
      </c>
      <c r="D36" s="152"/>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8" sqref="W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CHGL0781</v>
      </c>
      <c r="C5" s="119" t="str">
        <f>IF('Loan Outstanding Report'!$H$5="", "", 'Loan Outstanding Report'!$H$5)</f>
        <v>Shakti</v>
      </c>
      <c r="D5" s="41" t="s">
        <v>303</v>
      </c>
      <c r="E5" s="65">
        <v>46064</v>
      </c>
      <c r="F5" s="38" t="s">
        <v>277</v>
      </c>
      <c r="G5" s="49" t="s">
        <v>278</v>
      </c>
      <c r="H5" s="49" t="s">
        <v>279</v>
      </c>
      <c r="I5" s="120" t="s">
        <v>256</v>
      </c>
      <c r="J5" s="120" t="s">
        <v>259</v>
      </c>
      <c r="K5" s="120" t="s">
        <v>263</v>
      </c>
      <c r="L5" s="11">
        <v>353780278</v>
      </c>
      <c r="M5" s="65" t="s">
        <v>264</v>
      </c>
      <c r="N5" s="124">
        <v>30000</v>
      </c>
      <c r="O5" s="124">
        <v>2020</v>
      </c>
      <c r="P5" s="121" t="s">
        <v>140</v>
      </c>
      <c r="Q5" s="80">
        <v>45464</v>
      </c>
      <c r="R5" s="124">
        <v>21710</v>
      </c>
      <c r="S5" s="124">
        <v>8080</v>
      </c>
      <c r="T5" s="124">
        <v>0</v>
      </c>
      <c r="U5" s="125">
        <f t="shared" ref="U5" si="0">IF(AND(ISBLANK(R5),ISBLANK(S5),ISBLANK(T5)),"",R5-(S5+T5))</f>
        <v>13630</v>
      </c>
      <c r="V5" s="117" t="s">
        <v>203</v>
      </c>
      <c r="W5" s="122" t="s">
        <v>276</v>
      </c>
    </row>
    <row r="6" spans="1:23" ht="25.05" customHeight="1" x14ac:dyDescent="0.3">
      <c r="A6" s="64">
        <v>2</v>
      </c>
      <c r="B6" s="60" t="str">
        <f>IF(J6&lt;&gt;"", $B$5, "")</f>
        <v>CHGL0781</v>
      </c>
      <c r="C6" s="119" t="str">
        <f>IF(J6&lt;&gt;"", $C$5, "")</f>
        <v>Shakti</v>
      </c>
      <c r="D6" s="41" t="str">
        <f>IF(J6&lt;&gt;"", $D$5, "")</f>
        <v>FN25-26-03702</v>
      </c>
      <c r="E6" s="65">
        <v>46066</v>
      </c>
      <c r="F6" s="38" t="s">
        <v>277</v>
      </c>
      <c r="G6" s="49" t="s">
        <v>278</v>
      </c>
      <c r="H6" s="49" t="s">
        <v>279</v>
      </c>
      <c r="I6" s="120" t="s">
        <v>287</v>
      </c>
      <c r="J6" s="120" t="s">
        <v>290</v>
      </c>
      <c r="K6" s="120" t="s">
        <v>293</v>
      </c>
      <c r="L6" s="11">
        <v>357881421</v>
      </c>
      <c r="M6" s="65" t="s">
        <v>294</v>
      </c>
      <c r="N6" s="124">
        <v>40000</v>
      </c>
      <c r="O6" s="124">
        <v>2690</v>
      </c>
      <c r="P6" s="121" t="s">
        <v>139</v>
      </c>
      <c r="Q6" s="80">
        <v>45539</v>
      </c>
      <c r="R6" s="124">
        <v>2690</v>
      </c>
      <c r="S6" s="124">
        <v>0</v>
      </c>
      <c r="T6" s="124">
        <v>0</v>
      </c>
      <c r="U6" s="125">
        <f t="shared" ref="U6:U69" si="1">IF(AND(ISBLANK(R6),ISBLANK(S6),ISBLANK(T6)),"",R6-(S6+T6))</f>
        <v>2690</v>
      </c>
      <c r="V6" s="117" t="s">
        <v>205</v>
      </c>
      <c r="W6" s="122" t="s">
        <v>302</v>
      </c>
    </row>
    <row r="7" spans="1:23" ht="25.05" customHeight="1" x14ac:dyDescent="0.3">
      <c r="A7" s="64">
        <v>3</v>
      </c>
      <c r="B7" s="60" t="str">
        <f t="shared" ref="B7:B70" si="2">IF(J7&lt;&gt;"", $B$5, "")</f>
        <v>CHGL0781</v>
      </c>
      <c r="C7" s="119" t="str">
        <f t="shared" ref="C7:C70" si="3">IF(J7&lt;&gt;"", $C$5, "")</f>
        <v>Shakti</v>
      </c>
      <c r="D7" s="41" t="str">
        <f t="shared" ref="D7:D70" si="4">IF(J7&lt;&gt;"", $D$5, "")</f>
        <v>FN25-26-03702</v>
      </c>
      <c r="E7" s="65">
        <v>46066</v>
      </c>
      <c r="F7" s="38" t="s">
        <v>277</v>
      </c>
      <c r="G7" s="49" t="s">
        <v>278</v>
      </c>
      <c r="H7" s="49" t="s">
        <v>279</v>
      </c>
      <c r="I7" s="120" t="s">
        <v>287</v>
      </c>
      <c r="J7" s="120" t="s">
        <v>290</v>
      </c>
      <c r="K7" s="120" t="s">
        <v>293</v>
      </c>
      <c r="L7" s="11">
        <v>357881421</v>
      </c>
      <c r="M7" s="65" t="s">
        <v>294</v>
      </c>
      <c r="N7" s="124">
        <v>40000</v>
      </c>
      <c r="O7" s="124">
        <v>2690</v>
      </c>
      <c r="P7" s="121" t="s">
        <v>139</v>
      </c>
      <c r="Q7" s="80">
        <v>45570</v>
      </c>
      <c r="R7" s="124">
        <v>2690</v>
      </c>
      <c r="S7" s="124">
        <v>0</v>
      </c>
      <c r="T7" s="124">
        <v>0</v>
      </c>
      <c r="U7" s="125">
        <f t="shared" si="1"/>
        <v>2690</v>
      </c>
      <c r="V7" s="117" t="s">
        <v>205</v>
      </c>
      <c r="W7" s="122" t="s">
        <v>302</v>
      </c>
    </row>
    <row r="8" spans="1:23" ht="25.05" customHeight="1" x14ac:dyDescent="0.3">
      <c r="A8" s="64">
        <v>4</v>
      </c>
      <c r="B8" s="60" t="str">
        <f t="shared" si="2"/>
        <v/>
      </c>
      <c r="C8" s="119" t="str">
        <f t="shared" si="3"/>
        <v/>
      </c>
      <c r="D8" s="41" t="str">
        <f t="shared" si="4"/>
        <v/>
      </c>
      <c r="E8" s="65"/>
      <c r="F8" s="38" t="str">
        <f t="shared" ref="F7:F70" si="5">IF(J8&lt;&gt;"", $F$5, "")</f>
        <v/>
      </c>
      <c r="G8" s="49" t="str">
        <f t="shared" ref="G7:G70" si="6">IF(J8&lt;&gt;"", $G$5, "")</f>
        <v/>
      </c>
      <c r="H8" s="49" t="str">
        <f t="shared" ref="H7:H70" si="7">IF(J8&lt;&gt;"", $H$5, "")</f>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BR7" sqref="BR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250</v>
      </c>
      <c r="G5" s="84" t="s">
        <v>251</v>
      </c>
      <c r="H5" s="38" t="s">
        <v>252</v>
      </c>
      <c r="I5" s="84">
        <v>33726</v>
      </c>
      <c r="J5" s="38" t="s">
        <v>253</v>
      </c>
      <c r="K5" s="84">
        <v>33726</v>
      </c>
      <c r="L5" s="84" t="s">
        <v>254</v>
      </c>
      <c r="M5" s="38" t="s">
        <v>255</v>
      </c>
      <c r="N5" s="84">
        <v>50601</v>
      </c>
      <c r="O5" s="84" t="s">
        <v>256</v>
      </c>
      <c r="P5" s="84">
        <v>74017</v>
      </c>
      <c r="Q5" s="38" t="s">
        <v>257</v>
      </c>
      <c r="R5" s="38" t="s">
        <v>258</v>
      </c>
      <c r="S5" s="84" t="s">
        <v>259</v>
      </c>
      <c r="T5" s="84" t="s">
        <v>259</v>
      </c>
      <c r="U5" s="84" t="s">
        <v>260</v>
      </c>
      <c r="V5" s="84" t="s">
        <v>261</v>
      </c>
      <c r="W5" s="84">
        <v>541</v>
      </c>
      <c r="X5" s="38" t="s">
        <v>262</v>
      </c>
      <c r="Y5" s="84">
        <v>353780278</v>
      </c>
      <c r="Z5" s="38" t="s">
        <v>263</v>
      </c>
      <c r="AA5" s="108" t="s">
        <v>264</v>
      </c>
      <c r="AB5" s="84">
        <v>30000</v>
      </c>
      <c r="AC5" s="108" t="s">
        <v>265</v>
      </c>
      <c r="AD5" s="84">
        <v>18</v>
      </c>
      <c r="AE5" s="84" t="s">
        <v>266</v>
      </c>
      <c r="AF5" s="84" t="s">
        <v>267</v>
      </c>
      <c r="AG5" s="108" t="s">
        <v>268</v>
      </c>
      <c r="AH5" s="84" t="s">
        <v>269</v>
      </c>
      <c r="AI5" s="108" t="s">
        <v>270</v>
      </c>
      <c r="AJ5" s="84">
        <v>2020</v>
      </c>
      <c r="AK5" s="84">
        <v>2020</v>
      </c>
      <c r="AL5" s="108" t="s">
        <v>271</v>
      </c>
      <c r="AM5" s="84">
        <v>14998.53</v>
      </c>
      <c r="AN5" s="112">
        <v>5201.47</v>
      </c>
      <c r="AO5" s="112">
        <v>20200</v>
      </c>
      <c r="AP5" s="112">
        <v>15001.47</v>
      </c>
      <c r="AQ5" s="112">
        <v>1426.53</v>
      </c>
      <c r="AR5" s="112">
        <v>16428</v>
      </c>
      <c r="AS5" s="112">
        <v>15001.47</v>
      </c>
      <c r="AT5" s="112">
        <v>1426.53</v>
      </c>
      <c r="AU5" s="112">
        <v>16428</v>
      </c>
      <c r="AV5" s="84">
        <v>26</v>
      </c>
      <c r="AW5" s="84"/>
      <c r="AX5" s="84"/>
      <c r="AY5" s="108"/>
      <c r="AZ5" s="84"/>
      <c r="BA5" s="84"/>
      <c r="BB5" s="84" t="s">
        <v>272</v>
      </c>
      <c r="BC5" s="84"/>
      <c r="BD5" s="108" t="s">
        <v>273</v>
      </c>
      <c r="BE5" s="84">
        <v>30000</v>
      </c>
      <c r="BF5" s="38" t="s">
        <v>259</v>
      </c>
      <c r="BG5" s="84" t="s">
        <v>274</v>
      </c>
      <c r="BH5" s="114" t="s">
        <v>275</v>
      </c>
      <c r="BI5" s="38" t="s">
        <v>110</v>
      </c>
      <c r="BJ5" s="85">
        <v>46064</v>
      </c>
      <c r="BK5" s="84"/>
      <c r="BL5" s="38" t="s">
        <v>114</v>
      </c>
      <c r="BM5" s="115" t="s">
        <v>119</v>
      </c>
      <c r="BN5" s="116" t="s">
        <v>200</v>
      </c>
      <c r="BO5" s="84" t="s">
        <v>242</v>
      </c>
      <c r="BP5" s="84">
        <v>21710</v>
      </c>
      <c r="BQ5" s="117" t="s">
        <v>203</v>
      </c>
      <c r="BR5" s="118" t="s">
        <v>276</v>
      </c>
    </row>
    <row r="6" spans="1:70" s="113" customFormat="1" ht="15" customHeight="1" x14ac:dyDescent="0.3">
      <c r="A6" s="84">
        <v>2</v>
      </c>
      <c r="B6" s="38" t="s">
        <v>248</v>
      </c>
      <c r="C6" s="38" t="s">
        <v>249</v>
      </c>
      <c r="D6" s="38" t="s">
        <v>250</v>
      </c>
      <c r="E6" s="38" t="s">
        <v>250</v>
      </c>
      <c r="F6" s="38" t="s">
        <v>250</v>
      </c>
      <c r="G6" s="84" t="s">
        <v>251</v>
      </c>
      <c r="H6" s="38" t="s">
        <v>252</v>
      </c>
      <c r="I6" s="84">
        <v>33757</v>
      </c>
      <c r="J6" s="38" t="s">
        <v>284</v>
      </c>
      <c r="K6" s="84">
        <v>33757</v>
      </c>
      <c r="L6" s="84" t="s">
        <v>285</v>
      </c>
      <c r="M6" s="38" t="s">
        <v>286</v>
      </c>
      <c r="N6" s="84">
        <v>50649</v>
      </c>
      <c r="O6" s="84" t="s">
        <v>287</v>
      </c>
      <c r="P6" s="84">
        <v>452024</v>
      </c>
      <c r="Q6" s="38" t="s">
        <v>288</v>
      </c>
      <c r="R6" s="38" t="s">
        <v>289</v>
      </c>
      <c r="S6" s="84" t="s">
        <v>290</v>
      </c>
      <c r="T6" s="84" t="s">
        <v>290</v>
      </c>
      <c r="U6" s="84" t="s">
        <v>291</v>
      </c>
      <c r="V6" s="84" t="s">
        <v>261</v>
      </c>
      <c r="W6" s="84">
        <v>0</v>
      </c>
      <c r="X6" s="38" t="s">
        <v>292</v>
      </c>
      <c r="Y6" s="84">
        <v>357881421</v>
      </c>
      <c r="Z6" s="38" t="s">
        <v>293</v>
      </c>
      <c r="AA6" s="108" t="s">
        <v>294</v>
      </c>
      <c r="AB6" s="84">
        <v>40000</v>
      </c>
      <c r="AC6" s="108" t="s">
        <v>295</v>
      </c>
      <c r="AD6" s="84">
        <v>18</v>
      </c>
      <c r="AE6" s="84" t="s">
        <v>296</v>
      </c>
      <c r="AF6" s="84" t="s">
        <v>297</v>
      </c>
      <c r="AG6" s="108" t="s">
        <v>298</v>
      </c>
      <c r="AH6" s="84" t="s">
        <v>269</v>
      </c>
      <c r="AI6" s="108" t="s">
        <v>299</v>
      </c>
      <c r="AJ6" s="84">
        <v>2690</v>
      </c>
      <c r="AK6" s="84">
        <v>2690</v>
      </c>
      <c r="AL6" s="108" t="s">
        <v>271</v>
      </c>
      <c r="AM6" s="84">
        <v>3854.71</v>
      </c>
      <c r="AN6" s="112">
        <v>1525.29</v>
      </c>
      <c r="AO6" s="112">
        <v>5380</v>
      </c>
      <c r="AP6" s="112">
        <v>36145.29</v>
      </c>
      <c r="AQ6" s="112">
        <v>6774.71</v>
      </c>
      <c r="AR6" s="112">
        <v>42920</v>
      </c>
      <c r="AS6" s="112">
        <v>36145.29</v>
      </c>
      <c r="AT6" s="112">
        <v>6774.71</v>
      </c>
      <c r="AU6" s="112">
        <v>42920</v>
      </c>
      <c r="AV6" s="84">
        <v>19</v>
      </c>
      <c r="AW6" s="84"/>
      <c r="AX6" s="84"/>
      <c r="AY6" s="108"/>
      <c r="AZ6" s="84"/>
      <c r="BA6" s="84"/>
      <c r="BB6" s="84" t="s">
        <v>272</v>
      </c>
      <c r="BC6" s="84"/>
      <c r="BD6" s="108" t="s">
        <v>300</v>
      </c>
      <c r="BE6" s="84">
        <v>40000</v>
      </c>
      <c r="BF6" s="38" t="s">
        <v>301</v>
      </c>
      <c r="BG6" s="84"/>
      <c r="BH6" s="114" t="s">
        <v>275</v>
      </c>
      <c r="BI6" s="38" t="s">
        <v>110</v>
      </c>
      <c r="BJ6" s="85">
        <v>46067</v>
      </c>
      <c r="BK6" s="84"/>
      <c r="BL6" s="38" t="s">
        <v>114</v>
      </c>
      <c r="BM6" s="115" t="s">
        <v>119</v>
      </c>
      <c r="BN6" s="116" t="s">
        <v>200</v>
      </c>
      <c r="BO6" s="84" t="s">
        <v>242</v>
      </c>
      <c r="BP6" s="84">
        <v>5380</v>
      </c>
      <c r="BQ6" s="117" t="s">
        <v>205</v>
      </c>
      <c r="BR6" s="118" t="s">
        <v>302</v>
      </c>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2026-03-20T10:15:49Z</dcterms:modified>
</cp:coreProperties>
</file>