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2-03-26\FN25-26-03729\"/>
    </mc:Choice>
  </mc:AlternateContent>
  <xr:revisionPtr revIDLastSave="0" documentId="13_ncr:1_{94A1EA54-BB83-4191-A92C-3E940304CCF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E5" i="24" s="1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<sst xmlns="http://schemas.openxmlformats.org/spreadsheetml/2006/main" count="356" uniqueCount="300">
  <si>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</si>
  <si>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</si>
  <si>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</si>
  <si>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</si>
  <si>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</si>
  <si>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</si>
  <si>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</si>
  <si>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</si>
  <si>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</si>
  <si>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</si>
  <si>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</si>
  <si>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</si>
  <si>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</si>
  <si>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</si>
  <si>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</si>
  <si>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</si>
  <si>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</si>
  <si>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</si>
  <si>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</si>
  <si>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</si>
  <si>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</si>
  <si>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</si>
  <si>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</si>
  <si>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</si>
  <si>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</si>
  <si>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</si>
  <si>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</si>
  <si>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</si>
  <si>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</si>
  <si>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</si>
  <si>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</si>
  <si>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</si>
  <si>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</si>
  <si>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</si>
  <si>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</si>
  <si>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</si>
  <si>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</si>
  <si>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</si>
  <si>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</si>
  <si>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</si>
  <si>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</si>
  <si>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</si>
  <si>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</si>
  <si>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</si>
  <si>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</si>
  <si>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</si>
  <si>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</si>
  <si>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</si>
  <si>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</si>
  <si>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</si>
  <si>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</si>
  <si>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</si>
  <si>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</si>
  <si>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</si>
  <si>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</si>
  <si>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</si>
  <si>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</si>
  <si>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</si>
  <si>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</si>
  <si>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</si>
  <si>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</si>
  <si>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</si>
  <si>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</si>
  <si>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</si>
  <si>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</si>
  <si>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</si>
  <si>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</si>
  <si>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</si>
  <si>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</si>
  <si>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</si>
  <si>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</si>
  <si>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</si>
  <si>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</si>
  <si>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</si>
  <si>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</si>
  <si>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</si>
  <si>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</si>
  <si>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</si>
  <si>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</si>
  <si>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</si>
  <si>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</si>
  <si>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</si>
  <si>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</si>
  <si>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</si>
  <si>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</si>
  <si>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</si>
  <si>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</si>
  <si>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</si>
  <si>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</si>
  <si>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</si>
  <si>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Amit Kumar/SF0079830</t>
  </si>
  <si>
    <t>Shatrudra Vikarm Singh/SF0096001</t>
  </si>
  <si>
    <t>Saket Nath Thakur/SF0062081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</si>
  <si>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</si>
  <si>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</si>
  <si>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</si>
  <si>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</si>
  <si>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</si>
  <si>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</si>
  <si>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</si>
  <si>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</si>
  <si>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</si>
  <si>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</si>
  <si>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</si>
  <si>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</si>
  <si>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</si>
  <si>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</si>
  <si>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</si>
  <si>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</si>
  <si>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</si>
  <si>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</si>
  <si>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</si>
  <si>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</si>
  <si>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</si>
  <si>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</si>
  <si>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</si>
  <si>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</si>
  <si>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</si>
  <si>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</si>
  <si>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BH3434</t>
  </si>
  <si>
    <t xml:space="preserve">Barauli </t>
  </si>
  <si>
    <t>Mirganj</t>
  </si>
  <si>
    <t>Siwan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</si>
  <si>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</si>
  <si>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</si>
  <si>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</si>
  <si>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</si>
  <si>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</si>
  <si>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</si>
  <si>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</si>
  <si>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</si>
  <si>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</si>
  <si>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</si>
  <si>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</si>
  <si>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</si>
  <si>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</si>
  <si>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</si>
  <si>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</si>
  <si>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</si>
  <si>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</si>
  <si>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</si>
  <si>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</si>
  <si>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</si>
  <si>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</si>
  <si>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</si>
  <si>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</si>
  <si>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</si>
  <si>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</si>
  <si>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</si>
  <si>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</si>
  <si>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</si>
  <si>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</si>
  <si>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</si>
  <si>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</si>
  <si>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</si>
  <si>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</si>
  <si>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</si>
  <si>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</si>
  <si>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</si>
  <si>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</si>
  <si>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</si>
  <si>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</si>
  <si>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</si>
  <si>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</si>
  <si>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</si>
  <si>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</si>
  <si>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Anup Kumar 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</si>
  <si>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</si>
  <si>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Shivam Kumar Singh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</si>
  <si>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</si>
  <si>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Sf0090613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</si>
  <si>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</si>
  <si>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SF0058797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</si>
  <si>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</si>
  <si>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</si>
  <si>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</si>
  <si>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</si>
  <si>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</si>
  <si>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</si>
  <si>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</si>
  <si>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</si>
  <si>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</si>
  <si>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</si>
  <si>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</si>
  <si>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</si>
  <si>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</si>
  <si>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</si>
  <si>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</si>
  <si>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</si>
  <si>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</si>
  <si>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</si>
  <si>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</si>
  <si>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</si>
  <si>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</si>
  <si>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</si>
  <si>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</si>
  <si>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</si>
  <si>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</si>
  <si>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</si>
  <si>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</si>
  <si>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Dhiraj Kumar</t>
  </si>
  <si>
    <t>LO</t>
  </si>
  <si>
    <t>Pipra C3</t>
  </si>
  <si>
    <t>SSF5878703</t>
  </si>
  <si>
    <t>KUNTI DEVI</t>
  </si>
  <si>
    <t>22-Mar-2024</t>
  </si>
  <si>
    <t>Borrower paid her EMI Rs 560 (UPI) on dated 13-03-2025,but demand not entry by LO Dhiraj Kumar.</t>
  </si>
  <si>
    <t>Form Date :11-Feb-2026</t>
  </si>
  <si>
    <t>To Date :11-Feb-2026</t>
  </si>
  <si>
    <t>Reporting Time : 1:39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</si>
  <si>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</si>
  <si>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</si>
  <si>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</si>
  <si>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</si>
  <si>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</si>
  <si>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</si>
  <si>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</si>
  <si>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</si>
  <si>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</si>
  <si>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</si>
  <si>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</si>
  <si>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</si>
  <si>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</si>
  <si>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</si>
  <si>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</si>
  <si>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</si>
  <si>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</si>
  <si>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</si>
  <si>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</si>
  <si>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</si>
  <si>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</si>
  <si>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</si>
  <si>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</si>
  <si>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</si>
  <si>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</si>
  <si>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</si>
  <si>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</si>
  <si>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</si>
  <si>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</si>
  <si>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</si>
  <si>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</si>
  <si>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</si>
  <si>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</si>
  <si>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</si>
  <si>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</si>
  <si>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</si>
  <si>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</si>
  <si>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</si>
  <si>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</si>
  <si>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</si>
  <si>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</si>
  <si>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</si>
  <si>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</si>
  <si>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</si>
  <si>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</si>
  <si>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</si>
  <si>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</si>
  <si>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</si>
  <si>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</si>
  <si>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</si>
  <si>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</si>
  <si>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</si>
  <si>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</si>
  <si>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</si>
  <si>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</si>
  <si>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</si>
  <si>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</si>
  <si>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</si>
  <si>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</si>
  <si>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</si>
  <si>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</si>
  <si>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</si>
  <si>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</si>
  <si>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</si>
  <si>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</si>
  <si>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</si>
  <si>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</si>
  <si>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Barauli</t>
  </si>
  <si>
    <t>Pipra</t>
  </si>
  <si>
    <t>SF0102048</t>
  </si>
  <si>
    <t>Aman Kumar</t>
  </si>
  <si>
    <t>Pipra C3 Pipra Gaw Supauli1</t>
  </si>
  <si>
    <t>Chetana Weekly</t>
  </si>
  <si>
    <t>EBC</t>
  </si>
  <si>
    <t>HINDU</t>
  </si>
  <si>
    <t>Agriculture &amp; Farming</t>
  </si>
  <si>
    <t/>
  </si>
  <si>
    <t>1</t>
  </si>
  <si>
    <t>1.89 Yrs</t>
  </si>
  <si>
    <t>22 Mar 2024</t>
  </si>
  <si>
    <t>&lt;= 2 Years</t>
  </si>
  <si>
    <t>04-Apr-2024</t>
  </si>
  <si>
    <t>18-Dec-2025</t>
  </si>
  <si>
    <t>Open</t>
  </si>
  <si>
    <t>7294931168</t>
  </si>
  <si>
    <t>Satyendra Kumar Singh/SF0075615</t>
  </si>
  <si>
    <t>SF0092329</t>
  </si>
  <si>
    <t>FN25-26-03729</t>
  </si>
  <si>
    <t>Resigned-Exited</t>
  </si>
  <si>
    <t>1.Fraud has been identified by CSS team on 27-01-2025 against LO Dhiraj kumar/SF0092329
2.Complain team raised complain on 28-01-2025 vide complain number CSS-159111 respectively.
3.At the time of Complain raised 1 borrower was affected of Rs.5000.
4.LO Dhiraj  kumar last working day from the branch was 02-11-2026.
5.After verification done by Audit team out of 1 borrowers physical verified 1 borrowers were affected of Rs.560.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</si>
</sst>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4" fillId="2" borderId="0" xfId="0" applyFont="1" applyFill="1" applyAlignment="1" applyProtection="1">
      <alignment vertical="top" readingOrder="1"/>
      <protection locked="0"/>
    </xf>
    <xf numFmtId="0" fontId="5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6" fillId="3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2" fillId="2" borderId="1" xfId="0" applyNumberFormat="1" applyFont="1" applyFill="1" applyBorder="1" applyAlignment="1" applyProtection="1">
      <alignment horizontal="center" vertical="center"/>
      <protection locked="0"/>
    </xf>
    <xf numFmtId="2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8" fillId="2" borderId="0" xfId="2" applyFont="1" applyFill="1" applyAlignment="1" applyProtection="1">
      <alignment horizontal="center"/>
      <protection hidden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168" fontId="2" fillId="0" borderId="1" xfId="0" applyNumberFormat="1" applyFont="1" applyBorder="1" applyAlignment="1" applyProtection="1">
      <alignment horizontal="left" vertical="center"/>
      <protection locked="0"/>
    </xf>
    <xf numFmtId="168" fontId="2" fillId="0" borderId="1" xfId="0" applyNumberFormat="1" applyFont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top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0" borderId="0" xfId="0" applyFont="1"/>
    <xf numFmtId="169" fontId="2" fillId="0" borderId="0" xfId="0" applyNumberFormat="1" applyFont="1"/>
    <xf numFmtId="0" fontId="9" fillId="0" borderId="3" xfId="16" applyFont="1" applyBorder="1" applyAlignment="1" applyProtection="1">
      <alignment vertical="center"/>
    </xf>
    <xf numFmtId="0" fontId="10" fillId="0" borderId="3" xfId="16" applyFont="1" applyBorder="1" applyAlignment="1" applyProtection="1">
      <alignment vertical="center"/>
    </xf>
    <xf numFmtId="0" fontId="11" fillId="0" borderId="0" xfId="0" applyFont="1"/>
    <xf numFmtId="0" fontId="8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2" fillId="0" borderId="1" xfId="21" applyFont="1" applyBorder="1" applyAlignment="1">
      <alignment horizontal="center" vertical="center"/>
    </xf>
    <xf numFmtId="0" fontId="3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3" fillId="0" borderId="1" xfId="22" applyFont="1" applyBorder="1" applyAlignment="1" applyProtection="1">
      <alignment horizontal="center" vertical="center" wrapText="1"/>
      <protection locked="0"/>
    </xf>
    <xf numFmtId="167" fontId="2" fillId="0" borderId="1" xfId="21" applyNumberFormat="1" applyFont="1" applyBorder="1" applyAlignment="1" applyProtection="1">
      <alignment horizontal="center" vertical="center" wrapText="1"/>
      <protection locked="0"/>
    </xf>
    <xf numFmtId="0" fontId="2" fillId="0" borderId="1" xfId="21" applyFont="1" applyBorder="1" applyAlignment="1" applyProtection="1">
      <alignment horizontal="center" vertical="center" wrapText="1"/>
      <protection locked="0"/>
    </xf>
    <xf numFmtId="169" fontId="12" fillId="6" borderId="1" xfId="21" applyNumberFormat="1" applyFont="1" applyFill="1" applyBorder="1" applyAlignment="1">
      <alignment horizontal="center" vertical="center" wrapText="1"/>
    </xf>
    <xf numFmtId="169" fontId="2" fillId="0" borderId="1" xfId="21" applyNumberFormat="1" applyFont="1" applyBorder="1" applyAlignment="1" applyProtection="1">
      <alignment horizontal="left" vertical="center" wrapText="1"/>
      <protection locked="0"/>
    </xf>
    <xf numFmtId="0" fontId="2" fillId="0" borderId="1" xfId="21" applyFont="1" applyBorder="1" applyAlignment="1" applyProtection="1">
      <alignment horizontal="left" vertical="center" wrapText="1"/>
      <protection locked="0"/>
    </xf>
    <xf numFmtId="49" fontId="3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21" applyNumberFormat="1" applyFont="1" applyBorder="1" applyAlignment="1" applyProtection="1">
      <alignment horizontal="center" vertical="center" wrapText="1"/>
      <protection locked="0"/>
    </xf>
    <xf numFmtId="168" fontId="2" fillId="0" borderId="1" xfId="21" applyNumberFormat="1" applyFont="1" applyBorder="1" applyAlignment="1" applyProtection="1">
      <alignment horizontal="center" vertical="center" wrapText="1"/>
      <protection locked="0"/>
    </xf>
    <xf numFmtId="2" fontId="2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21" applyFont="1" applyBorder="1" applyAlignment="1" applyProtection="1">
      <alignment vertical="top" wrapText="1"/>
      <protection locked="0"/>
    </xf>
    <xf numFmtId="0" fontId="2" fillId="2" borderId="0" xfId="21" applyFont="1" applyFill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4" fillId="0" borderId="9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3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67" fontId="2" fillId="0" borderId="1" xfId="0" applyNumberFormat="1" applyFont="1" applyBorder="1" applyAlignment="1" applyProtection="1">
      <alignment horizontal="center" vertical="center" wrapText="1"/>
      <protection locked="0"/>
    </xf>
    <xf numFmtId="170" fontId="2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3" fillId="7" borderId="13" xfId="22" applyFont="1" applyFill="1" applyBorder="1" applyAlignment="1">
      <alignment horizontal="center" vertical="center"/>
    </xf>
    <xf numFmtId="0" fontId="3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3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1" fontId="19" fillId="6" borderId="1" xfId="1" applyNumberFormat="1" applyFont="1" applyFill="1" applyBorder="1" applyAlignment="1" applyProtection="1">
      <alignment horizontal="center" vertical="center"/>
      <protection hidden="1"/>
    </xf>
    <xf numFmtId="171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1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left" vertical="center" wrapText="1"/>
    </xf>
    <xf numFmtId="171" fontId="2" fillId="0" borderId="12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3" fillId="7" borderId="1" xfId="22" applyFont="1" applyFill="1" applyBorder="1" applyAlignment="1" applyProtection="1">
      <alignment horizontal="center" vertical="center" wrapText="1"/>
      <protection locked="0"/>
    </xf>
    <xf numFmtId="0" fontId="3" fillId="2" borderId="1" xfId="22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>
      <alignment horizontal="center" vertical="center"/>
    </xf>
    <xf numFmtId="2" fontId="2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2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4" xfId="16" applyFont="1" applyBorder="1" applyAlignment="1" applyProtection="1">
      <alignment vertical="center"/>
    </xf>
    <xf numFmtId="0" fontId="9" fillId="0" borderId="5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0" fillId="10" borderId="12" xfId="21" applyFont="1" applyFill="1" applyBorder="1"/>
    <xf numFmtId="0" fontId="0" fillId="10" borderId="14" xfId="21" applyFont="1" applyFill="1" applyBorder="1"/>
    <xf numFmtId="0" fontId="12" fillId="6" borderId="13" xfId="16" applyFont="1" applyFill="1" applyBorder="1" applyAlignment="1" applyProtection="1">
      <alignment horizontal="center" vertical="center" wrapText="1"/>
    </xf>
    <xf numFmtId="0" fontId="12" fillId="6" borderId="13" xfId="21" applyFont="1" applyFill="1" applyBorder="1" applyAlignment="1">
      <alignment horizontal="center" vertical="center" wrapText="1"/>
    </xf>
    <xf numFmtId="0" fontId="2" fillId="0" borderId="1" xfId="21" applyFont="1" applyBorder="1" applyAlignment="1" applyProtection="1">
      <alignment horizontal="center" vertical="center" wrapText="1"/>
      <protection hidden="1"/>
    </xf>
    <xf numFmtId="0" fontId="2" fillId="0" borderId="13" xfId="21" applyFont="1" applyBorder="1" applyAlignment="1" applyProtection="1">
      <alignment horizontal="center" vertical="center" wrapText="1"/>
      <protection hidden="1"/>
    </xf>
    <xf numFmtId="2" fontId="2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4" xfId="21" applyFont="1" applyFill="1" applyBorder="1"/>
    <xf numFmtId="1" fontId="2" fillId="0" borderId="1" xfId="21" applyNumberFormat="1" applyFont="1" applyBorder="1" applyAlignment="1" applyProtection="1">
      <alignment horizontal="center" vertical="center" wrapText="1"/>
      <protection hidden="1"/>
    </xf>
    <xf numFmtId="2" fontId="2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3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167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3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3" fillId="0" borderId="1" xfId="17" applyFont="1" applyBorder="1" applyAlignment="1" applyProtection="1">
      <alignment horizontal="center" vertical="center" wrapText="1"/>
      <protection hidden="1"/>
    </xf>
    <xf numFmtId="1" fontId="3" fillId="0" borderId="1" xfId="17" applyNumberFormat="1" applyFont="1" applyBorder="1" applyAlignment="1" applyProtection="1">
      <alignment horizontal="center" vertical="center" wrapText="1"/>
      <protection locked="0"/>
    </xf>
    <xf numFmtId="2" fontId="3" fillId="0" borderId="1" xfId="17" applyNumberFormat="1" applyFont="1" applyBorder="1" applyAlignment="1" applyProtection="1">
      <alignment horizontal="center" vertical="center" wrapText="1"/>
      <protection locked="0"/>
    </xf>
    <xf numFmtId="167" fontId="15" fillId="6" borderId="1" xfId="17" applyNumberFormat="1" applyFont="1" applyFill="1" applyBorder="1" applyAlignment="1">
      <alignment horizontal="center" vertical="center" wrapText="1"/>
    </xf>
    <xf numFmtId="1" fontId="3" fillId="0" borderId="1" xfId="17" applyNumberFormat="1" applyFont="1" applyBorder="1" applyAlignment="1" applyProtection="1">
      <alignment horizontal="center" vertical="center" wrapText="1"/>
      <protection hidden="1"/>
    </xf>
    <xf numFmtId="49" fontId="3" fillId="0" borderId="1" xfId="17" applyNumberFormat="1" applyFont="1" applyBorder="1" applyAlignment="1" applyProtection="1">
      <alignment horizontal="center" vertical="center" wrapText="1"/>
      <protection locked="0"/>
    </xf>
    <xf numFmtId="0" fontId="3" fillId="0" borderId="1" xfId="17" applyFont="1" applyBorder="1" applyAlignment="1" applyProtection="1">
      <alignment horizontal="left" vertical="center" wrapText="1"/>
      <protection hidden="1"/>
    </xf>
    <xf numFmtId="49" fontId="3" fillId="0" borderId="1" xfId="17" applyNumberFormat="1" applyFont="1" applyBorder="1" applyAlignment="1" applyProtection="1">
      <alignment vertical="center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hidden="1"/>
    </xf>
    <xf numFmtId="167" fontId="3" fillId="0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6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" fillId="0" borderId="1" xfId="22" applyFont="1" applyBorder="1" applyAlignment="1" applyProtection="1">
      <alignment horizontal="center" vertical="center" wrapText="1"/>
      <protection locked="0"/>
    </xf>
    <xf numFmtId="0" fontId="12" fillId="13" borderId="1" xfId="21" applyFont="1" applyFill="1" applyBorder="1" applyAlignment="1">
      <alignment horizontal="center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0" fontId="3" fillId="2" borderId="11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2" xfId="0" applyFont="1" applyBorder="1" applyProtection="1">
      <protection locked="0"/>
    </xf>
    <xf numFmtId="0" fontId="2" fillId="0" borderId="11" xfId="0" applyFont="1" applyBorder="1" applyProtection="1">
      <protection locked="0"/>
    </xf>
    <xf numFmtId="0" fontId="2" fillId="0" borderId="1" xfId="0" applyFont="1" applyBorder="1" applyProtection="1">
      <protection locked="0"/>
    </xf>
    <xf numFmtId="0" fontId="3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6" borderId="12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6" borderId="10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7" fillId="7" borderId="10" xfId="22" applyFont="1" applyFill="1" applyBorder="1" applyAlignment="1">
      <alignment horizontal="center" vertical="center"/>
    </xf>
    <xf numFmtId="0" fontId="17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H5" sqref="AH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BH3434</v>
      </c>
      <c r="D5" s="112" t="str">
        <f>IF('Physical Cash at Safe'!D28="Yes",'Physical Cash at Safe'!A4,'Borrower Wise Details'!C5)</f>
        <v>Barauli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Siwan</v>
      </c>
      <c r="G5" s="113">
        <v>46049</v>
      </c>
      <c r="H5" s="114" t="s">
        <v>89</v>
      </c>
      <c r="I5" s="113">
        <v>46050</v>
      </c>
      <c r="J5" s="116" t="str">
        <f>IF('Physical Cash at Safe'!D28="Yes",'Physical Cash at Safe'!E28,IF('Borrower Wise Details'!D5&lt;&gt;"",'Borrower Wise Details'!D5,""))</f>
        <v>FN25-26-03729</v>
      </c>
      <c r="K5" s="117">
        <v>1</v>
      </c>
      <c r="L5" s="118">
        <v>560</v>
      </c>
      <c r="M5" s="118">
        <v>0</v>
      </c>
      <c r="N5" s="118" t="s">
        <v>90</v>
      </c>
      <c r="O5" s="118" t="s">
        <v>91</v>
      </c>
      <c r="P5" s="118" t="s">
        <v>91</v>
      </c>
      <c r="Q5" s="118" t="s">
        <v>92</v>
      </c>
      <c r="R5" s="120" t="str">
        <f>IF('Physical Cash at Safe'!$D$28="Yes",'Physical Cash at Safe'!$A$28,IF('Borrower Wise Details'!F5&lt;&gt;"",'Borrower Wise Details'!F5,""))</f>
        <v>Dhiraj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SF0092329</v>
      </c>
      <c r="U5" s="121" t="s">
        <v>298</v>
      </c>
      <c r="V5" s="113"/>
      <c r="W5" s="122" t="str">
        <f>IF('Physical Cash at Safe'!$D$28="Yes","Safe Locker Cash Siphoned Off",IF('Borrower Wise Details'!$P$5&lt;&gt;"",'Borrower Wise Details'!$P$5,""))</f>
        <v>Advance 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93</v>
      </c>
      <c r="Z5" s="113">
        <v>46065</v>
      </c>
      <c r="AA5" s="113">
        <v>46065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560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560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46083</v>
      </c>
      <c r="AH5" s="125" t="s">
        <v>299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E5" sqref="E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94</v>
      </c>
      <c r="B3" s="94"/>
      <c r="C3" s="94"/>
      <c r="D3" s="94"/>
      <c r="E3" s="94"/>
      <c r="F3" s="94"/>
      <c r="G3" s="94"/>
      <c r="H3" s="132" t="s">
        <v>95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96</v>
      </c>
      <c r="C4" s="96" t="s">
        <v>97</v>
      </c>
      <c r="D4" s="96" t="s">
        <v>98</v>
      </c>
      <c r="E4" s="96" t="s">
        <v>99</v>
      </c>
      <c r="F4" s="96" t="s">
        <v>100</v>
      </c>
      <c r="G4" s="96" t="s">
        <v>101</v>
      </c>
      <c r="H4" s="96" t="s">
        <v>102</v>
      </c>
      <c r="I4" s="96" t="s">
        <v>103</v>
      </c>
      <c r="J4" s="96" t="s">
        <v>104</v>
      </c>
      <c r="K4" s="96" t="s">
        <v>105</v>
      </c>
      <c r="L4" s="96" t="s">
        <v>106</v>
      </c>
      <c r="M4" s="96" t="s">
        <v>107</v>
      </c>
      <c r="N4" s="96" t="s">
        <v>108</v>
      </c>
      <c r="O4" s="96" t="s">
        <v>109</v>
      </c>
      <c r="P4" s="96" t="s">
        <v>110</v>
      </c>
      <c r="Q4" s="96" t="s">
        <v>111</v>
      </c>
      <c r="R4" s="104" t="s">
        <v>112</v>
      </c>
    </row>
    <row r="5" spans="1:18" ht="24.75" customHeight="1">
      <c r="A5" s="97">
        <v>1</v>
      </c>
      <c r="B5" s="40" t="str">
        <f>IF('Fraud Investigation Report'!C5="","",'Fraud Investigation Report'!C5)</f>
        <v>BH3434</v>
      </c>
      <c r="C5" s="97" t="str">
        <f>IF('Fraud Investigation Report'!D5="","",'Fraud Investigation Report'!D5)</f>
        <v>Barauli</v>
      </c>
      <c r="D5" s="98" t="str">
        <f>IF(OR('Fraud Investigation Report'!R5="",'Fraud Investigation Report'!R5=0),"",'Fraud Investigation Report'!R5)</f>
        <v>Dhiraj Kumar</v>
      </c>
      <c r="E5" s="98" t="str">
        <f>IF(OR('Fraud Investigation Report'!T5="",'Fraud Investigation Report'!T5=0),"",'Fraud Investigation Report'!T5)</f>
        <v>SF0092329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FN25-26-03729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560</v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560</v>
      </c>
      <c r="O5" s="99">
        <f>IF('Fraud Investigation Report'!AD5="","",'Fraud Investigation Report'!AD5)</f>
        <v>0</v>
      </c>
      <c r="P5" s="102">
        <f>IF(AND(N5="",O5=""),"",IF(O5="",N5,N5-IF(ISNUMBER(O5),O5,0)))</f>
        <v>560</v>
      </c>
      <c r="Q5" s="44"/>
      <c r="R5" s="12" t="s">
        <v>113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5" activePane="bottomLeft" state="frozen"/>
      <selection pane="bottomLeft" activeCell="D34" sqref="D34:E34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54" t="s">
        <v>52</v>
      </c>
      <c r="B1" s="155"/>
      <c r="C1" s="155"/>
      <c r="D1" s="155"/>
      <c r="E1" s="156"/>
    </row>
    <row r="2" spans="1:5" ht="18.5">
      <c r="A2" s="54"/>
      <c r="B2" s="157" t="s">
        <v>53</v>
      </c>
      <c r="C2" s="157"/>
      <c r="D2" s="157"/>
      <c r="E2" s="55"/>
    </row>
    <row r="3" spans="1:5">
      <c r="A3" s="56" t="s">
        <v>114</v>
      </c>
      <c r="B3" s="56" t="s">
        <v>115</v>
      </c>
      <c r="C3" s="56" t="s">
        <v>116</v>
      </c>
      <c r="D3" s="56" t="s">
        <v>117</v>
      </c>
      <c r="E3" s="56" t="s">
        <v>118</v>
      </c>
    </row>
    <row r="4" spans="1:5" ht="24" customHeight="1">
      <c r="A4" s="57" t="s">
        <v>119</v>
      </c>
      <c r="B4" s="42" t="s">
        <v>120</v>
      </c>
      <c r="C4" s="42" t="s">
        <v>121</v>
      </c>
      <c r="D4" s="42" t="s">
        <v>121</v>
      </c>
      <c r="E4" s="42" t="s">
        <v>122</v>
      </c>
    </row>
    <row r="5" spans="1:5" ht="35.25" customHeight="1">
      <c r="A5" s="58" t="s">
        <v>123</v>
      </c>
      <c r="B5" s="58" t="s">
        <v>124</v>
      </c>
      <c r="C5" s="58" t="s">
        <v>125</v>
      </c>
      <c r="D5" s="58" t="s">
        <v>126</v>
      </c>
      <c r="E5" s="58" t="s">
        <v>127</v>
      </c>
    </row>
    <row r="6" spans="1:5" ht="25.5" customHeight="1">
      <c r="A6" s="59" t="s">
        <v>128</v>
      </c>
      <c r="B6" s="60">
        <v>46065</v>
      </c>
      <c r="C6" s="60">
        <v>46064</v>
      </c>
      <c r="D6" s="60">
        <v>46065</v>
      </c>
      <c r="E6" s="61">
        <v>0.34027777777777801</v>
      </c>
    </row>
    <row r="7" spans="1:5" ht="15.5">
      <c r="A7" s="158" t="s">
        <v>129</v>
      </c>
      <c r="B7" s="159"/>
      <c r="C7" s="159"/>
      <c r="D7" s="159"/>
      <c r="E7" s="159"/>
    </row>
    <row r="8" spans="1:5" ht="15" customHeight="1">
      <c r="A8" s="164" t="s">
        <v>130</v>
      </c>
      <c r="B8" s="160" t="s">
        <v>131</v>
      </c>
      <c r="C8" s="161"/>
      <c r="D8" s="162" t="s">
        <v>132</v>
      </c>
      <c r="E8" s="163"/>
    </row>
    <row r="9" spans="1:5">
      <c r="A9" s="165"/>
      <c r="B9" s="62" t="s">
        <v>133</v>
      </c>
      <c r="C9" s="63" t="s">
        <v>134</v>
      </c>
      <c r="D9" s="63" t="s">
        <v>133</v>
      </c>
      <c r="E9" s="63" t="s">
        <v>134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0</v>
      </c>
      <c r="C11" s="66">
        <f>B11*A11</f>
        <v>0</v>
      </c>
      <c r="D11" s="68">
        <v>0</v>
      </c>
      <c r="E11" s="66">
        <f t="shared" ref="E11:E17" si="0">D11*A11</f>
        <v>0</v>
      </c>
    </row>
    <row r="12" spans="1:5">
      <c r="A12" s="67">
        <v>200</v>
      </c>
      <c r="B12" s="68">
        <v>0</v>
      </c>
      <c r="C12" s="66">
        <f>B12*A12</f>
        <v>0</v>
      </c>
      <c r="D12" s="68">
        <v>0</v>
      </c>
      <c r="E12" s="66">
        <f t="shared" si="0"/>
        <v>0</v>
      </c>
    </row>
    <row r="13" spans="1:5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135</v>
      </c>
      <c r="B18" s="70">
        <v>0</v>
      </c>
      <c r="C18" s="66">
        <f>B18</f>
        <v>0</v>
      </c>
      <c r="D18" s="70">
        <v>0</v>
      </c>
      <c r="E18" s="71">
        <f>D18</f>
        <v>0</v>
      </c>
    </row>
    <row r="19" spans="1:5">
      <c r="A19" s="72"/>
      <c r="B19" s="73" t="s">
        <v>136</v>
      </c>
      <c r="C19" s="74">
        <f>SUM(C10:C18)</f>
        <v>0</v>
      </c>
      <c r="D19" s="73" t="s">
        <v>136</v>
      </c>
      <c r="E19" s="74">
        <f>SUM(E10:E18)</f>
        <v>0</v>
      </c>
    </row>
    <row r="20" spans="1:5" ht="30" customHeight="1">
      <c r="A20" s="149" t="s">
        <v>137</v>
      </c>
      <c r="B20" s="150"/>
      <c r="C20" s="75"/>
      <c r="D20" s="76" t="s">
        <v>138</v>
      </c>
      <c r="E20" s="77"/>
    </row>
    <row r="21" spans="1:5" ht="30" customHeight="1">
      <c r="A21" s="151" t="s">
        <v>139</v>
      </c>
      <c r="B21" s="152"/>
      <c r="C21" s="77"/>
      <c r="D21" s="76" t="s">
        <v>140</v>
      </c>
      <c r="E21" s="77"/>
    </row>
    <row r="22" spans="1:5" ht="30" customHeight="1">
      <c r="A22" s="151" t="s">
        <v>141</v>
      </c>
      <c r="B22" s="152"/>
      <c r="C22" s="77"/>
      <c r="D22" s="78" t="s">
        <v>142</v>
      </c>
      <c r="E22" s="77"/>
    </row>
    <row r="23" spans="1:5" ht="30" customHeight="1">
      <c r="A23" s="151" t="s">
        <v>143</v>
      </c>
      <c r="B23" s="152"/>
      <c r="C23" s="79">
        <f>(C19+C21)-(E20+E21)-E19</f>
        <v>0</v>
      </c>
      <c r="D23" s="80" t="s">
        <v>144</v>
      </c>
      <c r="E23" s="77"/>
    </row>
    <row r="24" spans="1:5" ht="82.5" customHeight="1">
      <c r="A24" s="76" t="s">
        <v>145</v>
      </c>
      <c r="B24" s="153"/>
      <c r="C24" s="153"/>
      <c r="D24" s="153"/>
      <c r="E24" s="153"/>
    </row>
    <row r="25" spans="1:5" ht="57.75" customHeight="1">
      <c r="A25" s="81" t="s">
        <v>146</v>
      </c>
      <c r="B25" s="140"/>
      <c r="C25" s="140"/>
      <c r="D25" s="140"/>
      <c r="E25" s="140"/>
    </row>
    <row r="26" spans="1:5" ht="20.149999999999999" customHeight="1">
      <c r="A26" s="141" t="s">
        <v>147</v>
      </c>
      <c r="B26" s="141"/>
      <c r="C26" s="141"/>
      <c r="D26" s="141"/>
      <c r="E26" s="141"/>
    </row>
    <row r="27" spans="1:5" ht="27.75" customHeight="1">
      <c r="A27" s="82" t="s">
        <v>148</v>
      </c>
      <c r="B27" s="82" t="s">
        <v>149</v>
      </c>
      <c r="C27" s="82" t="s">
        <v>150</v>
      </c>
      <c r="D27" s="82" t="s">
        <v>151</v>
      </c>
      <c r="E27" s="82" t="s">
        <v>152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153</v>
      </c>
      <c r="B29" s="85" t="s">
        <v>154</v>
      </c>
      <c r="C29" s="82" t="s">
        <v>155</v>
      </c>
      <c r="D29" s="142" t="s">
        <v>156</v>
      </c>
      <c r="E29" s="143"/>
    </row>
    <row r="30" spans="1:5" ht="40" customHeight="1">
      <c r="A30" s="86"/>
      <c r="B30" s="86"/>
      <c r="C30" s="87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8" t="s">
        <v>157</v>
      </c>
      <c r="B32" s="14" t="s">
        <v>158</v>
      </c>
      <c r="C32" s="88" t="s">
        <v>159</v>
      </c>
      <c r="D32" s="133" t="s">
        <v>160</v>
      </c>
      <c r="E32" s="134"/>
    </row>
    <row r="33" spans="1:5" ht="18" customHeight="1">
      <c r="A33" s="88" t="s">
        <v>161</v>
      </c>
      <c r="B33" s="14" t="s">
        <v>162</v>
      </c>
      <c r="C33" s="89" t="s">
        <v>163</v>
      </c>
      <c r="D33" s="135" t="s">
        <v>164</v>
      </c>
      <c r="E33" s="136"/>
    </row>
    <row r="34" spans="1:5" ht="26">
      <c r="A34" s="89" t="s">
        <v>165</v>
      </c>
      <c r="B34" s="14" t="s">
        <v>166</v>
      </c>
      <c r="C34" s="89" t="s">
        <v>167</v>
      </c>
      <c r="D34" s="137" t="s">
        <v>168</v>
      </c>
      <c r="E34" s="138"/>
    </row>
    <row r="35" spans="1:5" ht="26">
      <c r="A35" s="89" t="s">
        <v>169</v>
      </c>
      <c r="B35" s="14" t="s">
        <v>170</v>
      </c>
      <c r="C35" s="89" t="s">
        <v>171</v>
      </c>
      <c r="D35" s="137" t="s">
        <v>172</v>
      </c>
      <c r="E35" s="138"/>
    </row>
    <row r="36" spans="1:5" ht="25.5" customHeight="1">
      <c r="A36" s="89" t="s">
        <v>173</v>
      </c>
      <c r="B36" s="14" t="s">
        <v>174</v>
      </c>
      <c r="C36" s="89" t="s">
        <v>175</v>
      </c>
      <c r="D36" s="139" t="s">
        <v>176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G5" sqref="G5"/>
    </sheetView>
  </sheetViews>
  <sheetFormatPr defaultColWidth="0" defaultRowHeight="13" zeroHeight="1"/>
  <cols>
    <col min="1" max="1" width="4.453125" style="31" customWidth="1"/>
    <col min="2" max="2" width="6.90625" style="31" customWidth="1"/>
    <col min="3" max="3" width="6.36328125" style="31" customWidth="1"/>
    <col min="4" max="4" width="16.453125" style="31" customWidth="1"/>
    <col min="5" max="5" width="14.90625" style="31" customWidth="1"/>
    <col min="6" max="6" width="10.453125" style="31" customWidth="1"/>
    <col min="7" max="7" width="18" style="31" customWidth="1"/>
    <col min="8" max="8" width="11.81640625" style="31" customWidth="1"/>
    <col min="9" max="9" width="7.6328125" style="31" customWidth="1"/>
    <col min="10" max="10" width="9.6328125" style="31" customWidth="1"/>
    <col min="11" max="11" width="9.81640625" style="31" customWidth="1"/>
    <col min="12" max="12" width="17.1796875" style="31" customWidth="1"/>
    <col min="13" max="13" width="18.81640625" style="32" customWidth="1"/>
    <col min="14" max="14" width="15.54296875" style="31" customWidth="1"/>
    <col min="15" max="15" width="17.1796875" style="31" customWidth="1"/>
    <col min="16" max="16" width="33.179687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81640625" style="31" customWidth="1"/>
    <col min="23" max="23" width="52.1796875" style="31" customWidth="1"/>
    <col min="24" max="24" width="8.81640625" style="31" customWidth="1"/>
    <col min="25" max="16384" width="8.81640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177</v>
      </c>
      <c r="E3" s="36" t="s">
        <v>178</v>
      </c>
      <c r="F3" s="36" t="s">
        <v>179</v>
      </c>
      <c r="U3" s="36" t="s">
        <v>178</v>
      </c>
      <c r="V3" s="36" t="s">
        <v>179</v>
      </c>
    </row>
    <row r="4" spans="1:23" ht="42.75" customHeight="1">
      <c r="A4" s="37" t="s">
        <v>55</v>
      </c>
      <c r="B4" s="38" t="s">
        <v>180</v>
      </c>
      <c r="C4" s="38" t="s">
        <v>97</v>
      </c>
      <c r="D4" s="38" t="s">
        <v>181</v>
      </c>
      <c r="E4" s="38" t="s">
        <v>182</v>
      </c>
      <c r="F4" s="38" t="s">
        <v>183</v>
      </c>
      <c r="G4" s="38" t="s">
        <v>184</v>
      </c>
      <c r="H4" s="38" t="s">
        <v>185</v>
      </c>
      <c r="I4" s="38" t="s">
        <v>186</v>
      </c>
      <c r="J4" s="38" t="s">
        <v>187</v>
      </c>
      <c r="K4" s="38" t="s">
        <v>188</v>
      </c>
      <c r="L4" s="38" t="s">
        <v>189</v>
      </c>
      <c r="M4" s="45" t="s">
        <v>190</v>
      </c>
      <c r="N4" s="38" t="s">
        <v>191</v>
      </c>
      <c r="O4" s="38" t="s">
        <v>192</v>
      </c>
      <c r="P4" s="38" t="s">
        <v>193</v>
      </c>
      <c r="Q4" s="38" t="s">
        <v>194</v>
      </c>
      <c r="R4" s="38" t="s">
        <v>195</v>
      </c>
      <c r="S4" s="38" t="s">
        <v>196</v>
      </c>
      <c r="T4" s="38" t="s">
        <v>197</v>
      </c>
      <c r="U4" s="38" t="s">
        <v>198</v>
      </c>
      <c r="V4" s="38" t="s">
        <v>8</v>
      </c>
      <c r="W4" s="38" t="s">
        <v>199</v>
      </c>
    </row>
    <row r="5" spans="1:23" ht="25" customHeight="1">
      <c r="A5" s="39">
        <v>1</v>
      </c>
      <c r="B5" s="40" t="str">
        <f>IF('Loan Outstanding Report'!$G$5="","",'Loan Outstanding Report'!$G$5)</f>
        <v>BH3434</v>
      </c>
      <c r="C5" s="41" t="str">
        <f>IF('Loan Outstanding Report'!$H$5="","",'Loan Outstanding Report'!$H$5)</f>
        <v>Barauli</v>
      </c>
      <c r="D5" s="131" t="s">
        <v>297</v>
      </c>
      <c r="E5" s="43">
        <v>46065</v>
      </c>
      <c r="F5" s="14" t="s">
        <v>200</v>
      </c>
      <c r="G5" s="44" t="s">
        <v>296</v>
      </c>
      <c r="H5" s="44" t="s">
        <v>201</v>
      </c>
      <c r="I5" s="13" t="s">
        <v>202</v>
      </c>
      <c r="J5" s="13" t="s">
        <v>203</v>
      </c>
      <c r="K5" s="13" t="s">
        <v>204</v>
      </c>
      <c r="L5" s="13">
        <v>356077872</v>
      </c>
      <c r="M5" s="13" t="s">
        <v>205</v>
      </c>
      <c r="N5" s="15">
        <v>45000</v>
      </c>
      <c r="O5" s="15">
        <v>560</v>
      </c>
      <c r="P5" s="46" t="s">
        <v>34</v>
      </c>
      <c r="Q5" s="50">
        <v>45729</v>
      </c>
      <c r="R5" s="49">
        <v>560</v>
      </c>
      <c r="S5" s="49">
        <v>0</v>
      </c>
      <c r="T5" s="49">
        <v>0</v>
      </c>
      <c r="U5" s="51">
        <f t="shared" ref="U5" si="0">IF(AND(ISBLANK(R5),ISBLANK(S5),ISBLANK(T5)),"",R5-(S5+T5))</f>
        <v>560</v>
      </c>
      <c r="V5" s="28" t="s">
        <v>24</v>
      </c>
      <c r="W5" s="29" t="s">
        <v>206</v>
      </c>
    </row>
    <row r="6" spans="1:23" ht="2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7"/>
      <c r="J6" s="47"/>
      <c r="K6" s="47"/>
      <c r="L6" s="48"/>
      <c r="M6" s="43"/>
      <c r="N6" s="49"/>
      <c r="O6" s="49"/>
      <c r="P6" s="46"/>
      <c r="Q6" s="50"/>
      <c r="R6" s="49"/>
      <c r="S6" s="49"/>
      <c r="T6" s="49"/>
      <c r="U6" s="51" t="str">
        <f t="shared" ref="U6:U69" si="1">IF(AND(ISBLANK(R6),ISBLANK(S6),ISBLANK(T6)),"",R6-(S6+T6))</f>
        <v/>
      </c>
      <c r="V6" s="28"/>
      <c r="W6" s="52"/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7"/>
      <c r="J7" s="47"/>
      <c r="K7" s="47"/>
      <c r="L7" s="48"/>
      <c r="M7" s="43"/>
      <c r="N7" s="49"/>
      <c r="O7" s="49"/>
      <c r="P7" s="46"/>
      <c r="Q7" s="50"/>
      <c r="R7" s="49"/>
      <c r="S7" s="49"/>
      <c r="T7" s="49"/>
      <c r="U7" s="51" t="str">
        <f t="shared" si="1"/>
        <v/>
      </c>
      <c r="V7" s="28"/>
      <c r="W7" s="52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7"/>
      <c r="J8" s="47"/>
      <c r="K8" s="47"/>
      <c r="L8" s="48"/>
      <c r="M8" s="43"/>
      <c r="N8" s="49"/>
      <c r="O8" s="49"/>
      <c r="P8" s="46"/>
      <c r="Q8" s="50"/>
      <c r="R8" s="49"/>
      <c r="S8" s="49"/>
      <c r="T8" s="49"/>
      <c r="U8" s="51" t="str">
        <f t="shared" si="1"/>
        <v/>
      </c>
      <c r="V8" s="28"/>
      <c r="W8" s="52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7"/>
      <c r="J9" s="47"/>
      <c r="K9" s="47"/>
      <c r="L9" s="48"/>
      <c r="M9" s="43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8"/>
      <c r="W9" s="52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7"/>
      <c r="J10" s="47"/>
      <c r="K10" s="47"/>
      <c r="L10" s="48"/>
      <c r="M10" s="43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8"/>
      <c r="W10" s="52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7"/>
      <c r="J11" s="47"/>
      <c r="K11" s="47"/>
      <c r="L11" s="48"/>
      <c r="M11" s="43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AM5" activePane="bottomRight" state="frozen"/>
      <selection pane="topRight"/>
      <selection pane="bottomLeft"/>
      <selection pane="bottomRight" activeCell="AM5" sqref="AM5"/>
    </sheetView>
  </sheetViews>
  <sheetFormatPr defaultColWidth="0" defaultRowHeight="14.5" zeroHeight="1"/>
  <cols>
    <col min="1" max="2" width="4.1796875" style="2" customWidth="1"/>
    <col min="3" max="3" width="5.36328125" style="2" customWidth="1"/>
    <col min="4" max="4" width="5.90625" style="2" customWidth="1"/>
    <col min="5" max="5" width="4.81640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4.179687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81640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1796875" style="2" customWidth="1"/>
    <col min="61" max="61" width="19.453125" style="2" customWidth="1"/>
    <col min="62" max="62" width="24.1796875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1796875" style="2" customWidth="1"/>
    <col min="69" max="69" width="8.1796875" style="7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 t="s">
        <v>207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208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209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178</v>
      </c>
      <c r="BH3" s="19" t="s">
        <v>210</v>
      </c>
      <c r="BI3" s="10"/>
      <c r="BJ3" s="10"/>
      <c r="BK3" s="10"/>
      <c r="BL3" s="18"/>
      <c r="BM3" s="25"/>
      <c r="BN3" s="10"/>
      <c r="BO3" s="10"/>
      <c r="BP3" s="10"/>
      <c r="BQ3" s="19" t="s">
        <v>178</v>
      </c>
      <c r="BR3" s="19" t="s">
        <v>210</v>
      </c>
    </row>
    <row r="4" spans="1:70" ht="78">
      <c r="A4" s="11" t="s">
        <v>211</v>
      </c>
      <c r="B4" s="11" t="s">
        <v>212</v>
      </c>
      <c r="C4" s="11" t="s">
        <v>123</v>
      </c>
      <c r="D4" s="11" t="s">
        <v>118</v>
      </c>
      <c r="E4" s="11" t="s">
        <v>117</v>
      </c>
      <c r="F4" s="11" t="s">
        <v>213</v>
      </c>
      <c r="G4" s="11" t="s">
        <v>114</v>
      </c>
      <c r="H4" s="11" t="s">
        <v>214</v>
      </c>
      <c r="I4" s="11" t="s">
        <v>215</v>
      </c>
      <c r="J4" s="11" t="s">
        <v>216</v>
      </c>
      <c r="K4" s="11" t="s">
        <v>217</v>
      </c>
      <c r="L4" s="11" t="s">
        <v>218</v>
      </c>
      <c r="M4" s="11" t="s">
        <v>219</v>
      </c>
      <c r="N4" s="11" t="s">
        <v>220</v>
      </c>
      <c r="O4" s="11" t="s">
        <v>186</v>
      </c>
      <c r="P4" s="11" t="s">
        <v>221</v>
      </c>
      <c r="Q4" s="11" t="s">
        <v>222</v>
      </c>
      <c r="R4" s="11" t="s">
        <v>223</v>
      </c>
      <c r="S4" s="11" t="s">
        <v>224</v>
      </c>
      <c r="T4" s="11" t="s">
        <v>225</v>
      </c>
      <c r="U4" s="11" t="s">
        <v>226</v>
      </c>
      <c r="V4" s="11" t="s">
        <v>227</v>
      </c>
      <c r="W4" s="11" t="s">
        <v>228</v>
      </c>
      <c r="X4" s="11" t="s">
        <v>229</v>
      </c>
      <c r="Y4" s="11" t="s">
        <v>230</v>
      </c>
      <c r="Z4" s="11" t="s">
        <v>231</v>
      </c>
      <c r="AA4" s="11" t="s">
        <v>232</v>
      </c>
      <c r="AB4" s="11" t="s">
        <v>233</v>
      </c>
      <c r="AC4" s="11" t="s">
        <v>234</v>
      </c>
      <c r="AD4" s="11" t="s">
        <v>235</v>
      </c>
      <c r="AE4" s="11" t="s">
        <v>236</v>
      </c>
      <c r="AF4" s="11" t="s">
        <v>237</v>
      </c>
      <c r="AG4" s="11" t="s">
        <v>238</v>
      </c>
      <c r="AH4" s="11" t="s">
        <v>239</v>
      </c>
      <c r="AI4" s="11" t="s">
        <v>240</v>
      </c>
      <c r="AJ4" s="11" t="s">
        <v>241</v>
      </c>
      <c r="AK4" s="11" t="s">
        <v>242</v>
      </c>
      <c r="AL4" s="11" t="s">
        <v>243</v>
      </c>
      <c r="AM4" s="11" t="s">
        <v>244</v>
      </c>
      <c r="AN4" s="11" t="s">
        <v>245</v>
      </c>
      <c r="AO4" s="11" t="s">
        <v>246</v>
      </c>
      <c r="AP4" s="11" t="s">
        <v>247</v>
      </c>
      <c r="AQ4" s="11" t="s">
        <v>248</v>
      </c>
      <c r="AR4" s="11" t="s">
        <v>249</v>
      </c>
      <c r="AS4" s="11" t="s">
        <v>250</v>
      </c>
      <c r="AT4" s="11" t="s">
        <v>251</v>
      </c>
      <c r="AU4" s="11" t="s">
        <v>252</v>
      </c>
      <c r="AV4" s="11" t="s">
        <v>253</v>
      </c>
      <c r="AW4" s="11" t="s">
        <v>254</v>
      </c>
      <c r="AX4" s="11" t="s">
        <v>255</v>
      </c>
      <c r="AY4" s="11" t="s">
        <v>256</v>
      </c>
      <c r="AZ4" s="11" t="s">
        <v>257</v>
      </c>
      <c r="BA4" s="11" t="s">
        <v>258</v>
      </c>
      <c r="BB4" s="11" t="s">
        <v>259</v>
      </c>
      <c r="BC4" s="11" t="s">
        <v>260</v>
      </c>
      <c r="BD4" s="11" t="s">
        <v>261</v>
      </c>
      <c r="BE4" s="11" t="s">
        <v>262</v>
      </c>
      <c r="BF4" s="11" t="s">
        <v>263</v>
      </c>
      <c r="BG4" s="20" t="s">
        <v>264</v>
      </c>
      <c r="BH4" s="21" t="s">
        <v>265</v>
      </c>
      <c r="BI4" s="21" t="s">
        <v>266</v>
      </c>
      <c r="BJ4" s="21" t="s">
        <v>267</v>
      </c>
      <c r="BK4" s="21" t="s">
        <v>268</v>
      </c>
      <c r="BL4" s="22" t="s">
        <v>269</v>
      </c>
      <c r="BM4" s="21" t="s">
        <v>270</v>
      </c>
      <c r="BN4" s="21" t="s">
        <v>271</v>
      </c>
      <c r="BO4" s="21" t="s">
        <v>272</v>
      </c>
      <c r="BP4" s="21" t="s">
        <v>273</v>
      </c>
      <c r="BQ4" s="21" t="s">
        <v>274</v>
      </c>
      <c r="BR4" s="21" t="s">
        <v>275</v>
      </c>
    </row>
    <row r="5" spans="1:70" s="1" customFormat="1" ht="15" customHeight="1">
      <c r="A5" s="12">
        <v>1</v>
      </c>
      <c r="B5" s="13" t="s">
        <v>276</v>
      </c>
      <c r="C5" s="13" t="s">
        <v>128</v>
      </c>
      <c r="D5" s="13" t="s">
        <v>122</v>
      </c>
      <c r="E5" s="13" t="s">
        <v>121</v>
      </c>
      <c r="F5" s="13" t="s">
        <v>121</v>
      </c>
      <c r="G5" s="13" t="s">
        <v>119</v>
      </c>
      <c r="H5" s="13" t="s">
        <v>277</v>
      </c>
      <c r="I5" s="13">
        <v>197462</v>
      </c>
      <c r="J5" s="13" t="s">
        <v>278</v>
      </c>
      <c r="K5" s="13">
        <v>197462</v>
      </c>
      <c r="L5" s="13" t="s">
        <v>279</v>
      </c>
      <c r="M5" s="13" t="s">
        <v>280</v>
      </c>
      <c r="N5" s="13">
        <v>503257</v>
      </c>
      <c r="O5" s="13" t="s">
        <v>202</v>
      </c>
      <c r="P5" s="13">
        <v>817678</v>
      </c>
      <c r="Q5" s="13" t="s">
        <v>281</v>
      </c>
      <c r="R5" s="13" t="s">
        <v>282</v>
      </c>
      <c r="S5" s="13" t="s">
        <v>203</v>
      </c>
      <c r="T5" s="13" t="s">
        <v>203</v>
      </c>
      <c r="U5" s="13" t="s">
        <v>283</v>
      </c>
      <c r="V5" s="13" t="s">
        <v>284</v>
      </c>
      <c r="W5" s="13">
        <v>541</v>
      </c>
      <c r="X5" s="13" t="s">
        <v>285</v>
      </c>
      <c r="Y5" s="13">
        <v>356077872</v>
      </c>
      <c r="Z5" s="13" t="s">
        <v>204</v>
      </c>
      <c r="AA5" s="13" t="s">
        <v>205</v>
      </c>
      <c r="AB5" s="15">
        <v>45000</v>
      </c>
      <c r="AC5" s="13" t="s">
        <v>286</v>
      </c>
      <c r="AD5" s="13">
        <v>102</v>
      </c>
      <c r="AE5" s="13" t="s">
        <v>287</v>
      </c>
      <c r="AF5" s="13" t="s">
        <v>288</v>
      </c>
      <c r="AG5" s="13" t="s">
        <v>289</v>
      </c>
      <c r="AH5" s="13" t="s">
        <v>290</v>
      </c>
      <c r="AI5" s="13" t="s">
        <v>291</v>
      </c>
      <c r="AJ5" s="15">
        <v>560</v>
      </c>
      <c r="AK5" s="15">
        <v>560</v>
      </c>
      <c r="AL5" s="13" t="s">
        <v>292</v>
      </c>
      <c r="AM5" s="15">
        <v>31704.31</v>
      </c>
      <c r="AN5" s="15">
        <v>11415.69</v>
      </c>
      <c r="AO5" s="15">
        <v>43120</v>
      </c>
      <c r="AP5" s="15">
        <v>13295.69</v>
      </c>
      <c r="AQ5" s="15">
        <v>853.31</v>
      </c>
      <c r="AR5" s="15">
        <v>14149</v>
      </c>
      <c r="AS5" s="15">
        <v>10390.39</v>
      </c>
      <c r="AT5" s="15">
        <v>809.61</v>
      </c>
      <c r="AU5" s="15">
        <v>11200</v>
      </c>
      <c r="AV5" s="13">
        <v>97</v>
      </c>
      <c r="AW5" s="13" t="s">
        <v>286</v>
      </c>
      <c r="AX5" s="13" t="s">
        <v>286</v>
      </c>
      <c r="AY5" s="13" t="s">
        <v>286</v>
      </c>
      <c r="AZ5" s="13" t="s">
        <v>286</v>
      </c>
      <c r="BA5" s="13" t="s">
        <v>286</v>
      </c>
      <c r="BB5" s="13" t="s">
        <v>293</v>
      </c>
      <c r="BC5" s="13" t="s">
        <v>286</v>
      </c>
      <c r="BD5" s="13" t="s">
        <v>286</v>
      </c>
      <c r="BE5" s="15">
        <v>0</v>
      </c>
      <c r="BF5" s="13" t="s">
        <v>203</v>
      </c>
      <c r="BG5" s="13" t="s">
        <v>294</v>
      </c>
      <c r="BH5" s="23" t="s">
        <v>295</v>
      </c>
      <c r="BI5" s="14" t="s">
        <v>10</v>
      </c>
      <c r="BJ5" s="24">
        <v>46065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560</v>
      </c>
      <c r="BQ5" s="28" t="s">
        <v>24</v>
      </c>
      <c r="BR5" s="29" t="s">
        <v>206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30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30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30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29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30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30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30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30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30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30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30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30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30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30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30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30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30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30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30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30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30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30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30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30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30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30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30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30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30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30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30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30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30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30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30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30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30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30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30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30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30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2026-02-12T03:45:00Z</cp:lastPrinted>
  <dcterms:created xsi:type="dcterms:W3CDTF">2023-04-07T11:05:00Z</dcterms:created>
  <dcterms:modified xsi:type="dcterms:W3CDTF">2026-03-02T05:34:52Z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