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52\"/>
    </mc:Choice>
  </mc:AlternateContent>
  <xr:revisionPtr revIDLastSave="0" documentId="13_ncr:1_{3A033A4E-3DC3-4CBE-A51C-4B041298B21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hevgaon">'[1]Backup sheet'!$D$2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<sst xmlns="http://schemas.openxmlformats.org/spreadsheetml/2006/main" count="457" uniqueCount="293">
  <si>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</si>
  <si>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</si>
  <si>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</si>
  <si>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</si>
  <si>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</si>
  <si>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</si>
  <si>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</si>
  <si>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</si>
  <si>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</si>
  <si>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</si>
  <si>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</si>
  <si>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</si>
  <si>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</si>
  <si>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</si>
  <si>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</si>
  <si>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</si>
  <si>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</si>
  <si>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</si>
  <si>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</si>
  <si>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</si>
  <si>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</si>
  <si>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</si>
  <si>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</si>
  <si>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</si>
  <si>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</si>
  <si>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</si>
  <si>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</si>
  <si>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</si>
  <si>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</si>
  <si>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</si>
  <si>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</si>
  <si>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</si>
  <si>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</si>
  <si>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</si>
  <si>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</si>
  <si>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</si>
  <si>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</si>
  <si>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</si>
  <si>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</si>
  <si>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</si>
  <si>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</si>
  <si>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</si>
  <si>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</si>
  <si>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</si>
  <si>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</si>
  <si>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</si>
  <si>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</si>
  <si>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</si>
  <si>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</si>
  <si>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</si>
  <si>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</si>
  <si>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</si>
  <si>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</si>
  <si>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</si>
  <si>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</si>
  <si>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</si>
  <si>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</si>
  <si>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</si>
  <si>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</si>
  <si>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</si>
  <si>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</si>
  <si>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</si>
  <si>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</si>
  <si>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</si>
  <si>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</si>
  <si>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</si>
  <si>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</si>
  <si>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</si>
  <si>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</si>
  <si>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</si>
  <si>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</si>
  <si>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</si>
  <si>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</si>
  <si>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</si>
  <si>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</si>
  <si>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</si>
  <si>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</si>
  <si>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</si>
  <si>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</si>
  <si>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</si>
  <si>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</si>
  <si>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</si>
  <si>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</si>
  <si>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</si>
  <si>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</si>
  <si>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</si>
  <si>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</si>
  <si>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</si>
  <si>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</si>
  <si>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</si>
  <si>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</si>
  <si>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</si>
  <si>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</si>
  <si>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</si>
  <si>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</si>
  <si>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</si>
  <si>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</si>
  <si>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</si>
  <si>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</si>
  <si>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</si>
  <si>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</si>
  <si>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</si>
  <si>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</si>
  <si>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</si>
  <si>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</si>
  <si>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</si>
  <si>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</si>
  <si>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</si>
  <si>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</si>
  <si>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</si>
  <si>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</si>
  <si>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</si>
  <si>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</si>
  <si>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</si>
  <si>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</si>
  <si>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</si>
  <si>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</si>
  <si>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</si>
  <si>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</si>
  <si>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</si>
  <si>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</si>
  <si>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</si>
  <si>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</si>
  <si>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</si>
  <si>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</si>
  <si>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</si>
  <si>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</si>
  <si>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</si>
  <si>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</si>
  <si>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</si>
  <si>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</si>
  <si>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</si>
  <si>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</si>
  <si>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</si>
  <si>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</si>
  <si>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</si>
  <si>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</si>
  <si>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</si>
  <si>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</si>
  <si>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</si>
  <si>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</si>
  <si>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</si>
  <si>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</si>
  <si>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</si>
  <si>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</si>
  <si>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</si>
  <si>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</si>
  <si>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</si>
  <si>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</si>
  <si>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</si>
  <si>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</si>
  <si>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</si>
  <si>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</si>
  <si>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</si>
  <si>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</si>
  <si>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</si>
  <si>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</si>
  <si>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</si>
  <si>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</si>
  <si>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</si>
  <si>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</si>
  <si>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</si>
  <si>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</si>
  <si>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</si>
  <si>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</si>
  <si>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</si>
  <si>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</si>
  <si>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</si>
  <si>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</si>
  <si>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</si>
  <si>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</si>
  <si>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</si>
  <si>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</si>
  <si>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</si>
  <si>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</si>
  <si>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</si>
  <si>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</si>
  <si>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</si>
  <si>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</si>
  <si>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</si>
  <si>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</si>
  <si>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</si>
  <si>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</si>
  <si>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</si>
  <si>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</si>
  <si>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</si>
  <si>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</si>
  <si>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</si>
  <si>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</si>
  <si>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</si>
  <si>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</si>
  <si>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</si>
  <si>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</si>
  <si>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</si>
  <si>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</si>
  <si>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</si>
  <si>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</si>
  <si>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</si>
  <si>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</si>
  <si>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</si>
  <si>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</si>
  <si>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</si>
  <si>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</si>
  <si>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</si>
  <si>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</si>
  <si>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</si>
  <si>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</si>
  <si>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</si>
  <si>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</si>
  <si>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</si>
  <si>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</si>
  <si>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</si>
  <si>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</si>
  <si>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</si>
  <si>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</si>
  <si>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</si>
  <si>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</si>
  <si>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</si>
  <si>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</si>
  <si>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</si>
  <si>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</si>
  <si>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</si>
  <si>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</si>
  <si>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</si>
  <si>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</si>
  <si>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</si>
  <si>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</si>
  <si>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</si>
  <si>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</si>
  <si>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</si>
  <si>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</si>
  <si>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</si>
  <si>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</si>
  <si>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</si>
  <si>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</si>
  <si>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</si>
  <si>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</si>
  <si>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</si>
  <si>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</si>
  <si>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</si>
  <si>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</si>
  <si>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</si>
  <si>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</si>
  <si>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</si>
  <si>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</si>
  <si>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</si>
  <si>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</si>
  <si>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</si>
  <si>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</si>
  <si>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</si>
  <si>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</si>
  <si>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Chetana</t>
  </si>
  <si>
    <t>HINDU</t>
  </si>
  <si>
    <t>Agriculture &amp; Farming</t>
  </si>
  <si>
    <t>Loan Officer</t>
  </si>
  <si>
    <t>Complaint Lodged</t>
  </si>
  <si>
    <t>CSS</t>
  </si>
  <si>
    <t>Sumit Chandanshive</t>
  </si>
  <si>
    <t>Sudarshan Patil</t>
  </si>
  <si>
    <t>Completed-Report Submitted</t>
  </si>
  <si>
    <t>Sambhajinagar</t>
  </si>
  <si>
    <t>Shirpur</t>
  </si>
  <si>
    <t>MR2752</t>
  </si>
  <si>
    <t>Shahada</t>
  </si>
  <si>
    <t>Pansemal</t>
  </si>
  <si>
    <t>SF0099522</t>
  </si>
  <si>
    <t>Amar Dhulasing Pavara</t>
  </si>
  <si>
    <t>Pansemal C2</t>
  </si>
  <si>
    <t>Pansemal C2 Mogra Mata1</t>
  </si>
  <si>
    <t>SSF4587319</t>
  </si>
  <si>
    <t>SC</t>
  </si>
  <si>
    <t>SANDHYA VIDHAN BARDE</t>
  </si>
  <si>
    <t>8889898634</t>
  </si>
  <si>
    <t>18-Dec-2023</t>
  </si>
  <si>
    <t>03</t>
  </si>
  <si>
    <t>1</t>
  </si>
  <si>
    <t>2.15 Yrs</t>
  </si>
  <si>
    <t>18 Dec 2023</t>
  </si>
  <si>
    <t>&gt; 2 to 4 Years</t>
  </si>
  <si>
    <t>05-Feb-2024</t>
  </si>
  <si>
    <t>05-May-2025</t>
  </si>
  <si>
    <t>Close</t>
  </si>
  <si>
    <t>Sainath Gawade/SF0032842</t>
  </si>
  <si>
    <t xml:space="preserve">As per loan card borrower was paid all the EMI to LO Siddharth Pawar (SF0089521)EMI of September 2024(2020), February 2025(2020), April 2025(2020), June 2025 (2020), July 2025 (2426) ( 2020+2020+2020+2020+2426 = 10506) not accounted in FIMO. </t>
  </si>
  <si>
    <t>Siddharth Mdhukar Pawar</t>
  </si>
  <si>
    <t>SF0089521</t>
  </si>
  <si>
    <t>As per loan card Borrower was paid EMI Rs 2020 to LOSiddharth Pawar/SF0068903 on 02 Sep2024 but LO  not accounted in FIMO.</t>
  </si>
  <si>
    <t>As per loan card Borrower was paid EMI Rs 2020 to LOSiddharth Pawar/SF0068903 on 3 feb 2025 but LO  not accounted in FIMO.</t>
  </si>
  <si>
    <t>As per loan card Borrower was paid EMI Rs 2020 to LOSiddharth Pawar/SF0068903 on 07 April 2025 but LO  not accounted in FIMO.</t>
  </si>
  <si>
    <t>As per loan card Borrower was paid EMI Rs 2020 to LOSiddharth Pawar/SF0068903 on 02 June 2025 but LO  not accounted in FIMO.</t>
  </si>
  <si>
    <t>As per loan card Borrower was paid EMI Rs 2426 to LOSiddharth Pawar/SF0068903 on 07 July 2025 but LO  not accounted in FIMO.</t>
  </si>
  <si>
    <t>Post-investigation, total fraud affected 01 borrowers, and the fraud amount is Rs 10506/-. (01 borrower collections collected but did not post IN FIMO).
LO is currently active in Akkalkuva branch.</t>
  </si>
  <si>
    <t xml:space="preserve">	
FN25-26-03752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</si>
</sst>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5" fontId="36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38" fillId="0" borderId="1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32842\Downloads\IA%20Fraud%20Investigation%20Report%20MH%20Shevgaon%20Sep%202025.xlsx" TargetMode="External"/><Relationship Id="rId1" Type="http://schemas.openxmlformats.org/officeDocument/2006/relationships/externalLinkPath" Target="file:///C:\Users\SF0032842\Downloads\IA%20Fraud%20Investigation%20Report%20MH%20Shevgaon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D2" t="str">
            <v>Borrower Available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MR2752</v>
      </c>
      <c r="D5" s="64" t="str">
        <f>IF('Physical Cash at Safe'!D28="Yes", 'Physical Cash at Safe'!A4, 'Borrower Wise Details'!C5)</f>
        <v>Shahada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46053</v>
      </c>
      <c r="H5" s="62" t="s">
        <v>256</v>
      </c>
      <c r="I5" s="61">
        <v>46053</v>
      </c>
      <c r="J5" s="79" t="str">
        <f>IF('Physical Cash at Safe'!D28="Yes",'Physical Cash at Safe'!E28,IF('Borrower Wise Details'!D5&lt;&gt;"",'Borrower Wise Details'!D5,""))</f>
        <v xml:space="preserve">	
FN25-26-03752</v>
      </c>
      <c r="K5" s="90">
        <v>1</v>
      </c>
      <c r="L5" s="91">
        <v>10506</v>
      </c>
      <c r="M5" s="91">
        <v>0</v>
      </c>
      <c r="N5" s="91" t="s">
        <v>239</v>
      </c>
      <c r="O5" s="91" t="s">
        <v>239</v>
      </c>
      <c r="P5" s="91" t="s">
        <v>257</v>
      </c>
      <c r="Q5" s="91" t="s">
        <v>258</v>
      </c>
      <c r="R5" s="80" t="str">
        <f>IF('Physical Cash at Safe'!$D$28="Yes", 'Physical Cash at Safe'!$A$28, IF('Borrower Wise Details'!F5&lt;&gt;"", 'Borrower Wise Details'!F5, ""))</f>
        <v>Siddharth Mdhukar Pawar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SF0089521</v>
      </c>
      <c r="U5" s="84" t="s">
        <v>193</v>
      </c>
      <c r="V5" s="61" t="s">
        <v>239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259</v>
      </c>
      <c r="Z5" s="61">
        <v>46069</v>
      </c>
      <c r="AA5" s="61">
        <v>46070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10506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10506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46079</v>
      </c>
      <c r="AH5" s="75" t="s">
        <v>291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MR2752</v>
      </c>
      <c r="C5" s="50" t="str">
        <f>IF('Fraud Investigation Report'!D5="", "", 'Fraud Investigation Report'!D5)</f>
        <v>Shahada</v>
      </c>
      <c r="D5" s="73" t="str">
        <f>IF(OR('Fraud Investigation Report'!R5="", 'Fraud Investigation Report'!R5=0), "", 'Fraud Investigation Report'!R5)</f>
        <v>Siddharth Mdhukar Pawar</v>
      </c>
      <c r="E5" s="73" t="str">
        <f>IF(OR('Fraud Investigation Report'!T5="", 'Fraud Investigation Report'!T5=0), "", 'Fraud Investigation Report'!T5)</f>
        <v>SF0089521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	
FN25-26-03752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10506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10506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10506</v>
      </c>
      <c r="Q5" s="49"/>
      <c r="R5" s="95" t="s">
        <v>255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240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68</v>
      </c>
      <c r="B7" s="159"/>
      <c r="C7" s="159"/>
      <c r="D7" s="159"/>
      <c r="E7" s="159"/>
    </row>
    <row r="8" spans="1:5" ht="15" customHeight="1" x14ac:dyDescent="0.3">
      <c r="A8" s="160" t="s">
        <v>69</v>
      </c>
      <c r="B8" s="162" t="s">
        <v>90</v>
      </c>
      <c r="C8" s="163"/>
      <c r="D8" s="164" t="s">
        <v>70</v>
      </c>
      <c r="E8" s="165"/>
    </row>
    <row r="9" spans="1:5" ht="14.4" x14ac:dyDescent="0.3">
      <c r="A9" s="16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6" t="s">
        <v>95</v>
      </c>
      <c r="B20" s="167"/>
      <c r="C20" s="32"/>
      <c r="D20" s="33" t="s">
        <v>89</v>
      </c>
      <c r="E20" s="34"/>
    </row>
    <row r="21" spans="1:5" ht="30" customHeight="1" x14ac:dyDescent="0.3">
      <c r="A21" s="168" t="s">
        <v>86</v>
      </c>
      <c r="B21" s="169"/>
      <c r="C21" s="34"/>
      <c r="D21" s="33" t="s">
        <v>87</v>
      </c>
      <c r="E21" s="34"/>
    </row>
    <row r="22" spans="1:5" ht="30" customHeight="1" x14ac:dyDescent="0.3">
      <c r="A22" s="168" t="s">
        <v>75</v>
      </c>
      <c r="B22" s="169"/>
      <c r="C22" s="34"/>
      <c r="D22" s="35" t="s">
        <v>76</v>
      </c>
      <c r="E22" s="34"/>
    </row>
    <row r="23" spans="1:5" ht="30" customHeight="1" x14ac:dyDescent="0.3">
      <c r="A23" s="168" t="s">
        <v>77</v>
      </c>
      <c r="B23" s="169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53"/>
      <c r="C24" s="153"/>
      <c r="D24" s="153"/>
      <c r="E24" s="153"/>
    </row>
    <row r="25" spans="1:5" ht="57.75" customHeight="1" x14ac:dyDescent="0.3">
      <c r="A25" s="36" t="s">
        <v>78</v>
      </c>
      <c r="B25" s="142"/>
      <c r="C25" s="142"/>
      <c r="D25" s="142"/>
      <c r="E25" s="142"/>
    </row>
    <row r="26" spans="1:5" ht="20.100000000000001" customHeight="1" x14ac:dyDescent="0.3">
      <c r="A26" s="147" t="s">
        <v>183</v>
      </c>
      <c r="B26" s="147"/>
      <c r="C26" s="147"/>
      <c r="D26" s="147"/>
      <c r="E26" s="147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5" t="s">
        <v>212</v>
      </c>
      <c r="E29" s="146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213</v>
      </c>
      <c r="B32" s="38"/>
      <c r="C32" s="37" t="s">
        <v>79</v>
      </c>
      <c r="D32" s="143"/>
      <c r="E32" s="144"/>
    </row>
    <row r="33" spans="1:5" ht="18" customHeight="1" x14ac:dyDescent="0.3">
      <c r="A33" s="37" t="s">
        <v>80</v>
      </c>
      <c r="B33" s="38"/>
      <c r="C33" s="39" t="s">
        <v>81</v>
      </c>
      <c r="D33" s="137" t="s">
        <v>82</v>
      </c>
      <c r="E33" s="138"/>
    </row>
    <row r="34" spans="1:5" ht="27.6" x14ac:dyDescent="0.3">
      <c r="A34" s="39" t="s">
        <v>214</v>
      </c>
      <c r="B34" s="38"/>
      <c r="C34" s="39" t="s">
        <v>215</v>
      </c>
      <c r="D34" s="139"/>
      <c r="E34" s="140"/>
    </row>
    <row r="35" spans="1:5" ht="27.6" x14ac:dyDescent="0.3">
      <c r="A35" s="39" t="s">
        <v>216</v>
      </c>
      <c r="B35" s="38"/>
      <c r="C35" s="39" t="s">
        <v>218</v>
      </c>
      <c r="D35" s="139"/>
      <c r="E35" s="140"/>
    </row>
    <row r="36" spans="1:5" ht="25.5" customHeight="1" x14ac:dyDescent="0.3">
      <c r="A36" s="39" t="s">
        <v>217</v>
      </c>
      <c r="B36" s="38"/>
      <c r="C36" s="39" t="s">
        <v>219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MR2752</v>
      </c>
      <c r="C5" s="60" t="str">
        <f>IF('Loan Outstanding Report'!$H$5="", "", 'Loan Outstanding Report'!$H$5)</f>
        <v>Shahada</v>
      </c>
      <c r="D5" s="131" t="s">
        <v>292</v>
      </c>
      <c r="E5" s="66">
        <v>46070</v>
      </c>
      <c r="F5" s="93" t="s">
        <v>284</v>
      </c>
      <c r="G5" s="49" t="s">
        <v>285</v>
      </c>
      <c r="H5" s="49" t="s">
        <v>254</v>
      </c>
      <c r="I5" s="49" t="s">
        <v>267</v>
      </c>
      <c r="J5" s="49" t="s">
        <v>269</v>
      </c>
      <c r="K5" s="49" t="s">
        <v>271</v>
      </c>
      <c r="L5" s="11">
        <v>353788065</v>
      </c>
      <c r="M5" s="67" t="s">
        <v>273</v>
      </c>
      <c r="N5" s="49">
        <v>30000</v>
      </c>
      <c r="O5" s="49">
        <v>2020</v>
      </c>
      <c r="P5" s="67" t="s">
        <v>133</v>
      </c>
      <c r="Q5" s="89">
        <v>45537</v>
      </c>
      <c r="R5" s="49">
        <v>2020</v>
      </c>
      <c r="S5" s="49">
        <v>0</v>
      </c>
      <c r="T5" s="49">
        <v>0</v>
      </c>
      <c r="U5" s="68">
        <f t="shared" ref="U5:U69" si="0">IF(AND(ISBLANK(R5),ISBLANK(S5),ISBLANK(T5)),"",R5-(S5+T5))</f>
        <v>2020</v>
      </c>
      <c r="V5" s="42" t="s">
        <v>195</v>
      </c>
      <c r="W5" s="69" t="s">
        <v>286</v>
      </c>
    </row>
    <row r="6" spans="1:23" ht="30" customHeight="1" x14ac:dyDescent="0.3">
      <c r="A6" s="65">
        <v>2</v>
      </c>
      <c r="B6" s="60" t="str">
        <f>IF(J6&lt;&gt;"", $B$5, "")</f>
        <v>MR2752</v>
      </c>
      <c r="C6" s="50" t="str">
        <f>IF(J6&lt;&gt;"", $C$5, "")</f>
        <v>Shahada</v>
      </c>
      <c r="D6" s="50" t="str">
        <f>IF(J6&lt;&gt;"", $D$5, "")</f>
        <v xml:space="preserve">	
FN25-26-03752</v>
      </c>
      <c r="E6" s="66">
        <v>46070</v>
      </c>
      <c r="F6" s="50" t="str">
        <f>IF(J6&lt;&gt;"", $F$5, "")</f>
        <v>Siddharth Mdhukar Pawar</v>
      </c>
      <c r="G6" s="50" t="str">
        <f>IF(J6&lt;&gt;"", $G$5, "")</f>
        <v>SF0089521</v>
      </c>
      <c r="H6" s="50" t="str">
        <f>IF(J6&lt;&gt;"", $H$5, "")</f>
        <v>Loan Officer</v>
      </c>
      <c r="I6" s="49" t="s">
        <v>267</v>
      </c>
      <c r="J6" s="49" t="s">
        <v>269</v>
      </c>
      <c r="K6" s="49" t="s">
        <v>271</v>
      </c>
      <c r="L6" s="11">
        <v>353788065</v>
      </c>
      <c r="M6" s="67" t="s">
        <v>273</v>
      </c>
      <c r="N6" s="49">
        <v>30000</v>
      </c>
      <c r="O6" s="49">
        <v>2020</v>
      </c>
      <c r="P6" s="67" t="s">
        <v>133</v>
      </c>
      <c r="Q6" s="67">
        <v>45691</v>
      </c>
      <c r="R6" s="49">
        <v>2020</v>
      </c>
      <c r="S6" s="49">
        <v>0</v>
      </c>
      <c r="T6" s="49">
        <v>0</v>
      </c>
      <c r="U6" s="68">
        <f t="shared" si="0"/>
        <v>2020</v>
      </c>
      <c r="V6" s="42" t="s">
        <v>195</v>
      </c>
      <c r="W6" s="69" t="s">
        <v>287</v>
      </c>
    </row>
    <row r="7" spans="1:23" ht="30" customHeight="1" x14ac:dyDescent="0.3">
      <c r="A7" s="65">
        <v>3</v>
      </c>
      <c r="B7" s="60" t="str">
        <f t="shared" ref="B7:B70" si="1">IF(J7&lt;&gt;"", $B$5, "")</f>
        <v>MR2752</v>
      </c>
      <c r="C7" s="50" t="str">
        <f t="shared" ref="C7:C70" si="2">IF(J7&lt;&gt;"", $C$5, "")</f>
        <v>Shahada</v>
      </c>
      <c r="D7" s="50" t="str">
        <f t="shared" ref="D7:D70" si="3">IF(J7&lt;&gt;"", $D$5, "")</f>
        <v xml:space="preserve">	
FN25-26-03752</v>
      </c>
      <c r="E7" s="66">
        <v>46070</v>
      </c>
      <c r="F7" s="50" t="str">
        <f t="shared" ref="F7:F70" si="4">IF(J7&lt;&gt;"", $F$5, "")</f>
        <v>Siddharth Mdhukar Pawar</v>
      </c>
      <c r="G7" s="50" t="str">
        <f t="shared" ref="G7:G70" si="5">IF(J7&lt;&gt;"", $G$5, "")</f>
        <v>SF0089521</v>
      </c>
      <c r="H7" s="50" t="str">
        <f t="shared" ref="H7:H70" si="6">IF(J7&lt;&gt;"", $H$5, "")</f>
        <v>Loan Officer</v>
      </c>
      <c r="I7" s="49" t="s">
        <v>267</v>
      </c>
      <c r="J7" s="49" t="s">
        <v>269</v>
      </c>
      <c r="K7" s="49" t="s">
        <v>271</v>
      </c>
      <c r="L7" s="11">
        <v>353788065</v>
      </c>
      <c r="M7" s="67" t="s">
        <v>273</v>
      </c>
      <c r="N7" s="49">
        <v>30000</v>
      </c>
      <c r="O7" s="49">
        <v>2020</v>
      </c>
      <c r="P7" s="67" t="s">
        <v>133</v>
      </c>
      <c r="Q7" s="67">
        <v>45754</v>
      </c>
      <c r="R7" s="49">
        <v>2020</v>
      </c>
      <c r="S7" s="49">
        <v>0</v>
      </c>
      <c r="T7" s="49">
        <v>0</v>
      </c>
      <c r="U7" s="68">
        <f t="shared" si="0"/>
        <v>2020</v>
      </c>
      <c r="V7" s="42" t="s">
        <v>195</v>
      </c>
      <c r="W7" s="69" t="s">
        <v>288</v>
      </c>
    </row>
    <row r="8" spans="1:23" ht="30" customHeight="1" x14ac:dyDescent="0.3">
      <c r="A8" s="65">
        <v>4</v>
      </c>
      <c r="B8" s="60" t="str">
        <f t="shared" si="1"/>
        <v>MR2752</v>
      </c>
      <c r="C8" s="50" t="str">
        <f t="shared" si="2"/>
        <v>Shahada</v>
      </c>
      <c r="D8" s="50" t="str">
        <f t="shared" si="3"/>
        <v xml:space="preserve">	
FN25-26-03752</v>
      </c>
      <c r="E8" s="66">
        <v>46070</v>
      </c>
      <c r="F8" s="50" t="str">
        <f t="shared" si="4"/>
        <v>Siddharth Mdhukar Pawar</v>
      </c>
      <c r="G8" s="50" t="str">
        <f t="shared" si="5"/>
        <v>SF0089521</v>
      </c>
      <c r="H8" s="50" t="str">
        <f t="shared" si="6"/>
        <v>Loan Officer</v>
      </c>
      <c r="I8" s="49" t="s">
        <v>267</v>
      </c>
      <c r="J8" s="49" t="s">
        <v>269</v>
      </c>
      <c r="K8" s="49" t="s">
        <v>271</v>
      </c>
      <c r="L8" s="11">
        <v>353788065</v>
      </c>
      <c r="M8" s="67" t="s">
        <v>273</v>
      </c>
      <c r="N8" s="49">
        <v>30000</v>
      </c>
      <c r="O8" s="49">
        <v>2020</v>
      </c>
      <c r="P8" s="67" t="s">
        <v>133</v>
      </c>
      <c r="Q8" s="67">
        <v>45810</v>
      </c>
      <c r="R8" s="49">
        <v>2020</v>
      </c>
      <c r="S8" s="49">
        <v>0</v>
      </c>
      <c r="T8" s="49">
        <v>0</v>
      </c>
      <c r="U8" s="68">
        <f t="shared" si="0"/>
        <v>2020</v>
      </c>
      <c r="V8" s="42" t="s">
        <v>195</v>
      </c>
      <c r="W8" s="69" t="s">
        <v>289</v>
      </c>
    </row>
    <row r="9" spans="1:23" ht="30" customHeight="1" x14ac:dyDescent="0.3">
      <c r="A9" s="65">
        <v>5</v>
      </c>
      <c r="B9" s="60" t="str">
        <f t="shared" si="1"/>
        <v>MR2752</v>
      </c>
      <c r="C9" s="50" t="str">
        <f t="shared" si="2"/>
        <v>Shahada</v>
      </c>
      <c r="D9" s="50" t="str">
        <f t="shared" si="3"/>
        <v xml:space="preserve">	
FN25-26-03752</v>
      </c>
      <c r="E9" s="66">
        <v>46070</v>
      </c>
      <c r="F9" s="50" t="str">
        <f t="shared" si="4"/>
        <v>Siddharth Mdhukar Pawar</v>
      </c>
      <c r="G9" s="50" t="str">
        <f t="shared" si="5"/>
        <v>SF0089521</v>
      </c>
      <c r="H9" s="50" t="str">
        <f t="shared" si="6"/>
        <v>Loan Officer</v>
      </c>
      <c r="I9" s="49" t="s">
        <v>267</v>
      </c>
      <c r="J9" s="49" t="s">
        <v>269</v>
      </c>
      <c r="K9" s="49" t="s">
        <v>271</v>
      </c>
      <c r="L9" s="11">
        <v>353788065</v>
      </c>
      <c r="M9" s="67" t="s">
        <v>273</v>
      </c>
      <c r="N9" s="49">
        <v>30000</v>
      </c>
      <c r="O9" s="49">
        <v>2020</v>
      </c>
      <c r="P9" s="67" t="s">
        <v>133</v>
      </c>
      <c r="Q9" s="67">
        <v>45845</v>
      </c>
      <c r="R9" s="49">
        <v>2426</v>
      </c>
      <c r="S9" s="49">
        <v>0</v>
      </c>
      <c r="T9" s="49">
        <v>0</v>
      </c>
      <c r="U9" s="68">
        <f t="shared" si="0"/>
        <v>2426</v>
      </c>
      <c r="V9" s="42" t="s">
        <v>195</v>
      </c>
      <c r="W9" s="69" t="s">
        <v>290</v>
      </c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4" zeroHeight="1" x14ac:dyDescent="0.3"/>
  <cols>
    <col min="1" max="1" width="8.5546875" style="116" customWidth="1"/>
    <col min="2" max="2" width="8.77734375" style="116" customWidth="1"/>
    <col min="3" max="3" width="13" style="116" customWidth="1"/>
    <col min="4" max="4" width="14.44140625" style="116" customWidth="1"/>
    <col min="5" max="24" width="8.77734375" style="116" customWidth="1"/>
    <col min="25" max="25" width="13.109375" style="116" customWidth="1"/>
    <col min="26" max="26" width="16.44140625" style="116" customWidth="1"/>
    <col min="27" max="27" width="12.88671875" style="116" customWidth="1"/>
    <col min="28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>
        <v>46052</v>
      </c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>
        <v>46053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54" customHeight="1" x14ac:dyDescent="0.3">
      <c r="A5" s="132">
        <v>1804</v>
      </c>
      <c r="B5" s="132" t="s">
        <v>249</v>
      </c>
      <c r="C5" s="132" t="s">
        <v>250</v>
      </c>
      <c r="D5" s="132" t="s">
        <v>260</v>
      </c>
      <c r="E5" s="132" t="s">
        <v>261</v>
      </c>
      <c r="F5" s="132" t="s">
        <v>261</v>
      </c>
      <c r="G5" s="132" t="s">
        <v>262</v>
      </c>
      <c r="H5" s="132" t="s">
        <v>263</v>
      </c>
      <c r="I5" s="132">
        <v>141741</v>
      </c>
      <c r="J5" s="132" t="s">
        <v>264</v>
      </c>
      <c r="K5" s="132">
        <v>141741</v>
      </c>
      <c r="L5" s="132" t="s">
        <v>265</v>
      </c>
      <c r="M5" s="132" t="s">
        <v>266</v>
      </c>
      <c r="N5" s="132">
        <v>403194</v>
      </c>
      <c r="O5" s="132" t="s">
        <v>267</v>
      </c>
      <c r="P5" s="132">
        <v>605832</v>
      </c>
      <c r="Q5" s="132" t="s">
        <v>268</v>
      </c>
      <c r="R5" s="132" t="s">
        <v>251</v>
      </c>
      <c r="S5" s="132" t="s">
        <v>269</v>
      </c>
      <c r="T5" s="132" t="s">
        <v>269</v>
      </c>
      <c r="U5" s="132" t="s">
        <v>270</v>
      </c>
      <c r="V5" s="132" t="s">
        <v>252</v>
      </c>
      <c r="W5" s="132">
        <v>541</v>
      </c>
      <c r="X5" s="132" t="s">
        <v>253</v>
      </c>
      <c r="Y5" s="132">
        <v>353788065</v>
      </c>
      <c r="Z5" s="132" t="s">
        <v>271</v>
      </c>
      <c r="AA5" s="132" t="s">
        <v>273</v>
      </c>
      <c r="AB5" s="133">
        <v>30000</v>
      </c>
      <c r="AC5" s="132" t="s">
        <v>274</v>
      </c>
      <c r="AD5" s="132">
        <v>18</v>
      </c>
      <c r="AE5" s="132" t="s">
        <v>275</v>
      </c>
      <c r="AF5" s="132" t="s">
        <v>276</v>
      </c>
      <c r="AG5" s="132" t="s">
        <v>277</v>
      </c>
      <c r="AH5" s="132" t="s">
        <v>278</v>
      </c>
      <c r="AI5" s="132" t="s">
        <v>279</v>
      </c>
      <c r="AJ5" s="133">
        <v>2020</v>
      </c>
      <c r="AK5" s="133">
        <v>2020</v>
      </c>
      <c r="AL5" s="132" t="s">
        <v>280</v>
      </c>
      <c r="AM5" s="133">
        <v>20135.14</v>
      </c>
      <c r="AN5" s="133">
        <v>6124.86</v>
      </c>
      <c r="AO5" s="133">
        <v>26260</v>
      </c>
      <c r="AP5" s="133">
        <v>9864.86</v>
      </c>
      <c r="AQ5" s="133">
        <v>641.14</v>
      </c>
      <c r="AR5" s="133">
        <v>10506</v>
      </c>
      <c r="AS5" s="133">
        <v>9864.86</v>
      </c>
      <c r="AT5" s="133">
        <v>641.14</v>
      </c>
      <c r="AU5" s="133">
        <v>10506</v>
      </c>
      <c r="AV5" s="132">
        <v>26</v>
      </c>
      <c r="AW5" s="132"/>
      <c r="AX5" s="132"/>
      <c r="AY5" s="132"/>
      <c r="AZ5" s="132"/>
      <c r="BA5" s="132"/>
      <c r="BB5" s="132" t="s">
        <v>281</v>
      </c>
      <c r="BC5" s="132" t="s">
        <v>139</v>
      </c>
      <c r="BD5" s="134"/>
      <c r="BE5" s="132"/>
      <c r="BF5" s="132"/>
      <c r="BG5" s="135" t="s">
        <v>272</v>
      </c>
      <c r="BH5" s="132" t="s">
        <v>282</v>
      </c>
      <c r="BI5" s="38" t="s">
        <v>105</v>
      </c>
      <c r="BJ5" s="97">
        <v>46070</v>
      </c>
      <c r="BK5" s="95"/>
      <c r="BL5" s="38" t="s">
        <v>109</v>
      </c>
      <c r="BM5" s="127" t="s">
        <v>114</v>
      </c>
      <c r="BN5" s="128" t="s">
        <v>193</v>
      </c>
      <c r="BO5" s="95" t="s">
        <v>237</v>
      </c>
      <c r="BP5" s="95">
        <v>10506</v>
      </c>
      <c r="BQ5" s="129" t="s">
        <v>195</v>
      </c>
      <c r="BR5" s="130" t="s">
        <v>283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2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2"/>
      <c r="BQ7" s="42"/>
      <c r="BR7" s="96"/>
    </row>
    <row r="8" spans="1:70" ht="30" customHeight="1" x14ac:dyDescent="0.3">
      <c r="A8" s="95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5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2"/>
      <c r="BQ8" s="42"/>
      <c r="BR8" s="96"/>
    </row>
    <row r="9" spans="1:70" ht="30" customHeight="1" x14ac:dyDescent="0.3">
      <c r="A9" s="95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2"/>
      <c r="BQ9" s="42"/>
      <c r="BR9" s="96"/>
    </row>
    <row r="10" spans="1:70" ht="30" customHeight="1" x14ac:dyDescent="0.3">
      <c r="A10" s="95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2"/>
      <c r="BQ10" s="42"/>
      <c r="BR10" s="96"/>
    </row>
    <row r="11" spans="1:70" ht="30" customHeight="1" x14ac:dyDescent="0.3">
      <c r="A11" s="95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2"/>
      <c r="BQ11" s="42"/>
      <c r="BR11" s="96"/>
    </row>
    <row r="12" spans="1:70" ht="30" customHeight="1" x14ac:dyDescent="0.3">
      <c r="A12" s="95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2"/>
      <c r="BQ12" s="42"/>
      <c r="BR12" s="96"/>
    </row>
    <row r="13" spans="1:70" ht="30" customHeight="1" x14ac:dyDescent="0.3">
      <c r="A13" s="95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2"/>
      <c r="BQ13" s="42"/>
      <c r="BR13" s="96"/>
    </row>
    <row r="14" spans="1:70" ht="30" customHeight="1" x14ac:dyDescent="0.3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t="30" customHeight="1" x14ac:dyDescent="0.3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t="30" customHeight="1" x14ac:dyDescent="0.3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t="30" customHeight="1" x14ac:dyDescent="0.3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t="30" customHeight="1" x14ac:dyDescent="0.3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customHeight="1" x14ac:dyDescent="0.3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customHeight="1" x14ac:dyDescent="0.3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customHeight="1" x14ac:dyDescent="0.3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customHeight="1" x14ac:dyDescent="0.3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customHeight="1" x14ac:dyDescent="0.3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customHeight="1" x14ac:dyDescent="0.3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customHeight="1" x14ac:dyDescent="0.3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customHeight="1" x14ac:dyDescent="0.3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customHeight="1" x14ac:dyDescent="0.3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customHeight="1" x14ac:dyDescent="0.3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customHeight="1" x14ac:dyDescent="0.3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customHeight="1" x14ac:dyDescent="0.3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customHeight="1" x14ac:dyDescent="0.3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customHeight="1" x14ac:dyDescent="0.3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customHeight="1" x14ac:dyDescent="0.3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customHeight="1" x14ac:dyDescent="0.3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customHeight="1" x14ac:dyDescent="0.3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customHeight="1" x14ac:dyDescent="0.3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customHeight="1" x14ac:dyDescent="0.3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customHeight="1" x14ac:dyDescent="0.3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customHeight="1" x14ac:dyDescent="0.3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customHeight="1" x14ac:dyDescent="0.3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customHeight="1" x14ac:dyDescent="0.3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customHeight="1" x14ac:dyDescent="0.3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customHeight="1" x14ac:dyDescent="0.3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customHeight="1" x14ac:dyDescent="0.3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customHeight="1" x14ac:dyDescent="0.3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customHeight="1" x14ac:dyDescent="0.3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customHeight="1" x14ac:dyDescent="0.3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customHeight="1" x14ac:dyDescent="0.3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customHeight="1" x14ac:dyDescent="0.3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customHeight="1" x14ac:dyDescent="0.3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customHeight="1" x14ac:dyDescent="0.3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customHeight="1" x14ac:dyDescent="0.3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customHeight="1" x14ac:dyDescent="0.3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customHeight="1" x14ac:dyDescent="0.3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customHeight="1" x14ac:dyDescent="0.3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customHeight="1" x14ac:dyDescent="0.3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customHeight="1" x14ac:dyDescent="0.3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customHeight="1" x14ac:dyDescent="0.3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customHeight="1" x14ac:dyDescent="0.3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customHeight="1" x14ac:dyDescent="0.3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customHeight="1" x14ac:dyDescent="0.3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customHeight="1" x14ac:dyDescent="0.3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customHeight="1" x14ac:dyDescent="0.3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customHeight="1" x14ac:dyDescent="0.3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customHeight="1" x14ac:dyDescent="0.3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customHeight="1" x14ac:dyDescent="0.3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customHeight="1" x14ac:dyDescent="0.3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customHeight="1" x14ac:dyDescent="0.3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customHeight="1" x14ac:dyDescent="0.3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customHeight="1" x14ac:dyDescent="0.3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customHeight="1" x14ac:dyDescent="0.3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customHeight="1" x14ac:dyDescent="0.3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customHeight="1" x14ac:dyDescent="0.3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customHeight="1" x14ac:dyDescent="0.3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customHeight="1" x14ac:dyDescent="0.3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customHeight="1" x14ac:dyDescent="0.3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customHeight="1" x14ac:dyDescent="0.3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customHeight="1" x14ac:dyDescent="0.3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customHeight="1" x14ac:dyDescent="0.3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customHeight="1" x14ac:dyDescent="0.3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customHeight="1" x14ac:dyDescent="0.3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customHeight="1" x14ac:dyDescent="0.3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customHeight="1" x14ac:dyDescent="0.3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customHeight="1" x14ac:dyDescent="0.3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customHeight="1" x14ac:dyDescent="0.3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customHeight="1" x14ac:dyDescent="0.3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customHeight="1" x14ac:dyDescent="0.3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customHeight="1" x14ac:dyDescent="0.3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customHeight="1" x14ac:dyDescent="0.3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customHeight="1" x14ac:dyDescent="0.3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customHeight="1" x14ac:dyDescent="0.3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customHeight="1" x14ac:dyDescent="0.3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customHeight="1" x14ac:dyDescent="0.3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customHeight="1" x14ac:dyDescent="0.3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customHeight="1" x14ac:dyDescent="0.3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customHeight="1" x14ac:dyDescent="0.3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customHeight="1" x14ac:dyDescent="0.3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customHeight="1" x14ac:dyDescent="0.3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customHeight="1" x14ac:dyDescent="0.3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customHeight="1" x14ac:dyDescent="0.3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customHeight="1" x14ac:dyDescent="0.3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customHeight="1" x14ac:dyDescent="0.3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customHeight="1" x14ac:dyDescent="0.3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customHeight="1" x14ac:dyDescent="0.3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customHeight="1" x14ac:dyDescent="0.3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customHeight="1" x14ac:dyDescent="0.3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customHeight="1" x14ac:dyDescent="0.3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customHeight="1" x14ac:dyDescent="0.3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customHeight="1" x14ac:dyDescent="0.3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customHeight="1" x14ac:dyDescent="0.3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customHeight="1" x14ac:dyDescent="0.3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customHeight="1" x14ac:dyDescent="0.3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customHeight="1" x14ac:dyDescent="0.3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customHeight="1" x14ac:dyDescent="0.3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customHeight="1" x14ac:dyDescent="0.3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customHeight="1" x14ac:dyDescent="0.3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customHeight="1" x14ac:dyDescent="0.3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customHeight="1" x14ac:dyDescent="0.3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customHeight="1" x14ac:dyDescent="0.3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customHeight="1" x14ac:dyDescent="0.3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customHeight="1" x14ac:dyDescent="0.3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customHeight="1" x14ac:dyDescent="0.3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customHeight="1" x14ac:dyDescent="0.3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customHeight="1" x14ac:dyDescent="0.3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customHeight="1" x14ac:dyDescent="0.3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customHeight="1" x14ac:dyDescent="0.3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customHeight="1" x14ac:dyDescent="0.3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customHeight="1" x14ac:dyDescent="0.3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customHeight="1" x14ac:dyDescent="0.3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customHeight="1" x14ac:dyDescent="0.3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customHeight="1" x14ac:dyDescent="0.3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customHeight="1" x14ac:dyDescent="0.3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customHeight="1" x14ac:dyDescent="0.3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customHeight="1" x14ac:dyDescent="0.3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customHeight="1" x14ac:dyDescent="0.3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customHeight="1" x14ac:dyDescent="0.3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customHeight="1" x14ac:dyDescent="0.3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customHeight="1" x14ac:dyDescent="0.3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customHeight="1" x14ac:dyDescent="0.3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customHeight="1" x14ac:dyDescent="0.3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customHeight="1" x14ac:dyDescent="0.3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customHeight="1" x14ac:dyDescent="0.3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customHeight="1" x14ac:dyDescent="0.3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customHeight="1" x14ac:dyDescent="0.3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customHeight="1" x14ac:dyDescent="0.3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customHeight="1" x14ac:dyDescent="0.3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customHeight="1" x14ac:dyDescent="0.3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customHeight="1" x14ac:dyDescent="0.3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customHeight="1" x14ac:dyDescent="0.3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customHeight="1" x14ac:dyDescent="0.3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customHeight="1" x14ac:dyDescent="0.3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customHeight="1" x14ac:dyDescent="0.3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customHeight="1" x14ac:dyDescent="0.3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customHeight="1" x14ac:dyDescent="0.3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customHeight="1" x14ac:dyDescent="0.3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customHeight="1" x14ac:dyDescent="0.3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customHeight="1" x14ac:dyDescent="0.3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customHeight="1" x14ac:dyDescent="0.3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customHeight="1" x14ac:dyDescent="0.3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customHeight="1" x14ac:dyDescent="0.3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customHeight="1" x14ac:dyDescent="0.3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customHeight="1" x14ac:dyDescent="0.3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customHeight="1" x14ac:dyDescent="0.3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customHeight="1" x14ac:dyDescent="0.3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customHeight="1" x14ac:dyDescent="0.3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customHeight="1" x14ac:dyDescent="0.3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customHeight="1" x14ac:dyDescent="0.3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customHeight="1" x14ac:dyDescent="0.3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customHeight="1" x14ac:dyDescent="0.3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customHeight="1" x14ac:dyDescent="0.3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customHeight="1" x14ac:dyDescent="0.3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customHeight="1" x14ac:dyDescent="0.3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customHeight="1" x14ac:dyDescent="0.3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customHeight="1" x14ac:dyDescent="0.3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customHeight="1" x14ac:dyDescent="0.3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customHeight="1" x14ac:dyDescent="0.3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customHeight="1" x14ac:dyDescent="0.3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customHeight="1" x14ac:dyDescent="0.3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customHeight="1" x14ac:dyDescent="0.3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customHeight="1" x14ac:dyDescent="0.3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customHeight="1" x14ac:dyDescent="0.3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customHeight="1" x14ac:dyDescent="0.3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customHeight="1" x14ac:dyDescent="0.3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customHeight="1" x14ac:dyDescent="0.3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customHeight="1" x14ac:dyDescent="0.3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customHeight="1" x14ac:dyDescent="0.3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customHeight="1" x14ac:dyDescent="0.3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customHeight="1" x14ac:dyDescent="0.3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customHeight="1" x14ac:dyDescent="0.3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customHeight="1" x14ac:dyDescent="0.3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customHeight="1" x14ac:dyDescent="0.3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customHeight="1" x14ac:dyDescent="0.3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customHeight="1" x14ac:dyDescent="0.3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customHeight="1" x14ac:dyDescent="0.3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customHeight="1" x14ac:dyDescent="0.3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customHeight="1" x14ac:dyDescent="0.3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customHeight="1" x14ac:dyDescent="0.3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customHeight="1" x14ac:dyDescent="0.3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customHeight="1" x14ac:dyDescent="0.3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customHeight="1" x14ac:dyDescent="0.3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customHeight="1" x14ac:dyDescent="0.3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customHeight="1" x14ac:dyDescent="0.3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customHeight="1" x14ac:dyDescent="0.3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customHeight="1" x14ac:dyDescent="0.3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customHeight="1" x14ac:dyDescent="0.3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customHeight="1" x14ac:dyDescent="0.3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customHeight="1" x14ac:dyDescent="0.3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customHeight="1" x14ac:dyDescent="0.3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customHeight="1" x14ac:dyDescent="0.3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customHeight="1" x14ac:dyDescent="0.3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customHeight="1" x14ac:dyDescent="0.3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customHeight="1" x14ac:dyDescent="0.3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customHeight="1" x14ac:dyDescent="0.3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customHeight="1" x14ac:dyDescent="0.3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customHeight="1" x14ac:dyDescent="0.3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customHeight="1" x14ac:dyDescent="0.3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customHeight="1" x14ac:dyDescent="0.3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customHeight="1" x14ac:dyDescent="0.3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customHeight="1" x14ac:dyDescent="0.3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customHeight="1" x14ac:dyDescent="0.3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customHeight="1" x14ac:dyDescent="0.3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customHeight="1" x14ac:dyDescent="0.3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customHeight="1" x14ac:dyDescent="0.3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customHeight="1" x14ac:dyDescent="0.3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customHeight="1" x14ac:dyDescent="0.3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customHeight="1" x14ac:dyDescent="0.3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customHeight="1" x14ac:dyDescent="0.3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customHeight="1" x14ac:dyDescent="0.3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customHeight="1" x14ac:dyDescent="0.3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customHeight="1" x14ac:dyDescent="0.3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customHeight="1" x14ac:dyDescent="0.3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customHeight="1" x14ac:dyDescent="0.3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customHeight="1" x14ac:dyDescent="0.3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customHeight="1" x14ac:dyDescent="0.3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customHeight="1" x14ac:dyDescent="0.3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customHeight="1" x14ac:dyDescent="0.3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customHeight="1" x14ac:dyDescent="0.3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customHeight="1" x14ac:dyDescent="0.3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customHeight="1" x14ac:dyDescent="0.3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customHeight="1" x14ac:dyDescent="0.3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customHeight="1" x14ac:dyDescent="0.3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customHeight="1" x14ac:dyDescent="0.3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customHeight="1" x14ac:dyDescent="0.3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customHeight="1" x14ac:dyDescent="0.3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customHeight="1" x14ac:dyDescent="0.3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customHeight="1" x14ac:dyDescent="0.3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customHeight="1" x14ac:dyDescent="0.3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customHeight="1" x14ac:dyDescent="0.3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customHeight="1" x14ac:dyDescent="0.3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customHeight="1" x14ac:dyDescent="0.3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customHeight="1" x14ac:dyDescent="0.3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customHeight="1" x14ac:dyDescent="0.3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customHeight="1" x14ac:dyDescent="0.3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customHeight="1" x14ac:dyDescent="0.3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customHeight="1" x14ac:dyDescent="0.3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customHeight="1" x14ac:dyDescent="0.3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customHeight="1" x14ac:dyDescent="0.3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customHeight="1" x14ac:dyDescent="0.3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customHeight="1" x14ac:dyDescent="0.3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customHeight="1" x14ac:dyDescent="0.3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customHeight="1" x14ac:dyDescent="0.3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customHeight="1" x14ac:dyDescent="0.3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customHeight="1" x14ac:dyDescent="0.3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customHeight="1" x14ac:dyDescent="0.3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customHeight="1" x14ac:dyDescent="0.3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customHeight="1" x14ac:dyDescent="0.3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customHeight="1" x14ac:dyDescent="0.3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customHeight="1" x14ac:dyDescent="0.3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customHeight="1" x14ac:dyDescent="0.3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customHeight="1" x14ac:dyDescent="0.3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customHeight="1" x14ac:dyDescent="0.3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customHeight="1" x14ac:dyDescent="0.3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customHeight="1" x14ac:dyDescent="0.3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customHeight="1" x14ac:dyDescent="0.3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customHeight="1" x14ac:dyDescent="0.3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customHeight="1" x14ac:dyDescent="0.3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customHeight="1" x14ac:dyDescent="0.3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customHeight="1" x14ac:dyDescent="0.3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customHeight="1" x14ac:dyDescent="0.3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customHeight="1" x14ac:dyDescent="0.3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customHeight="1" x14ac:dyDescent="0.3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customHeight="1" x14ac:dyDescent="0.3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customHeight="1" x14ac:dyDescent="0.3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customHeight="1" x14ac:dyDescent="0.3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customHeight="1" x14ac:dyDescent="0.3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customHeight="1" x14ac:dyDescent="0.3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customHeight="1" x14ac:dyDescent="0.3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customHeight="1" x14ac:dyDescent="0.3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customHeight="1" x14ac:dyDescent="0.3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customHeight="1" x14ac:dyDescent="0.3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customHeight="1" x14ac:dyDescent="0.3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customHeight="1" x14ac:dyDescent="0.3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customHeight="1" x14ac:dyDescent="0.3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customHeight="1" x14ac:dyDescent="0.3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customHeight="1" x14ac:dyDescent="0.3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customHeight="1" x14ac:dyDescent="0.3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customHeight="1" x14ac:dyDescent="0.3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customHeight="1" x14ac:dyDescent="0.3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customHeight="1" x14ac:dyDescent="0.3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customHeight="1" x14ac:dyDescent="0.3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customHeight="1" x14ac:dyDescent="0.3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customHeight="1" x14ac:dyDescent="0.3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customHeight="1" x14ac:dyDescent="0.3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customHeight="1" x14ac:dyDescent="0.3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customHeight="1" x14ac:dyDescent="0.3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customHeight="1" x14ac:dyDescent="0.3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customHeight="1" x14ac:dyDescent="0.3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customHeight="1" x14ac:dyDescent="0.3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customHeight="1" x14ac:dyDescent="0.3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customHeight="1" x14ac:dyDescent="0.3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customHeight="1" x14ac:dyDescent="0.3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customHeight="1" x14ac:dyDescent="0.3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customHeight="1" x14ac:dyDescent="0.3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customHeight="1" x14ac:dyDescent="0.3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customHeight="1" x14ac:dyDescent="0.3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customHeight="1" x14ac:dyDescent="0.3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customHeight="1" x14ac:dyDescent="0.3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customHeight="1" x14ac:dyDescent="0.3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customHeight="1" x14ac:dyDescent="0.3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customHeight="1" x14ac:dyDescent="0.3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customHeight="1" x14ac:dyDescent="0.3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customHeight="1" x14ac:dyDescent="0.3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customHeight="1" x14ac:dyDescent="0.3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customHeight="1" x14ac:dyDescent="0.3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customHeight="1" x14ac:dyDescent="0.3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customHeight="1" x14ac:dyDescent="0.3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customHeight="1" x14ac:dyDescent="0.3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customHeight="1" x14ac:dyDescent="0.3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customHeight="1" x14ac:dyDescent="0.3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customHeight="1" x14ac:dyDescent="0.3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customHeight="1" x14ac:dyDescent="0.3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customHeight="1" x14ac:dyDescent="0.3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customHeight="1" x14ac:dyDescent="0.3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customHeight="1" x14ac:dyDescent="0.3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customHeight="1" x14ac:dyDescent="0.3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customHeight="1" x14ac:dyDescent="0.3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customHeight="1" x14ac:dyDescent="0.3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customHeight="1" x14ac:dyDescent="0.3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customHeight="1" x14ac:dyDescent="0.3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customHeight="1" x14ac:dyDescent="0.3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customHeight="1" x14ac:dyDescent="0.3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customHeight="1" x14ac:dyDescent="0.3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customHeight="1" x14ac:dyDescent="0.3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customHeight="1" x14ac:dyDescent="0.3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customHeight="1" x14ac:dyDescent="0.3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customHeight="1" x14ac:dyDescent="0.3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customHeight="1" x14ac:dyDescent="0.3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customHeight="1" x14ac:dyDescent="0.3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customHeight="1" x14ac:dyDescent="0.3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customHeight="1" x14ac:dyDescent="0.3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customHeight="1" x14ac:dyDescent="0.3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customHeight="1" x14ac:dyDescent="0.3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customHeight="1" x14ac:dyDescent="0.3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customHeight="1" x14ac:dyDescent="0.3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customHeight="1" x14ac:dyDescent="0.3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customHeight="1" x14ac:dyDescent="0.3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customHeight="1" x14ac:dyDescent="0.3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customHeight="1" x14ac:dyDescent="0.3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customHeight="1" x14ac:dyDescent="0.3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customHeight="1" x14ac:dyDescent="0.3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customHeight="1" x14ac:dyDescent="0.3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customHeight="1" x14ac:dyDescent="0.3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customHeight="1" x14ac:dyDescent="0.3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8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6:BM6004" xr:uid="{4EE32B7A-3DBF-4648-9169-196FBAA43B82}">
      <formula1>IF(AND($BI6=vv,$BL6=A),JJ,      IF(AND($BI6=vv,$BL6=B),ab,      IF(AND($BI6=vv,$BL6=EE),OB,      IF(AND($BI6=vv,$BL6=DD),OB,      IF(AND($BI6=vv,$BL6=FF),BOB,      IF($BI6=tcs,SSS,zz))))))</formula1>
    </dataValidation>
    <dataValidation type="list" allowBlank="1" showInputMessage="1" showErrorMessage="1" sqref="BQ6:BQ6004" xr:uid="{AD89D975-A2E9-487F-8C1A-14FA58EF845E}">
      <formula1>IF(AND($BI6=vv, $BL6=A), IF($BN6=AE, LDC, IF($BN6=NL, MBW)), IF(OR(AND($BI6=vv, $BL6=B), $BI6=tcs, AND($BI6=vv, $BL6=DD), AND($BI6=vv, $BL6=EE), AND($BI6=vv, $BL6=FF)), IF($BN6=AE, AOE, IF($BN6=NL,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" xr:uid="{BECBC67F-4AF4-4254-890F-FADD37920827}">
      <formula1>IF(AND($BI5=vv, $BL5=shevgaon),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M5" xr:uid="{CFC6B8CA-6107-4DF8-AFC0-39A01103FEB8}">
      <formula1>IF(AND($BI5=vv,$BL5=shevgaon),JJ,      IF(AND($BI5=vv,$BL5=B),ab,      IF(AND($BI5=vv,$BL5=EE),OB,      IF(AND($BI5=vv,$BL5=DD),OB,      IF(AND($BI5=vv,$BL5=FF),BOB,      IF($BI5=tcs,SSS,zz))))))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2026-02-26T06:52:03Z</dcterms:modified>
</cp:coreProperties>
</file>