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Store\30-03-2026\FN25-26-03762\"/>
    </mc:Choice>
  </mc:AlternateContent>
  <xr:revisionPtr revIDLastSave="0" documentId="13_ncr:1_{522E340C-AEEF-42DA-BBE4-690F6FF8151B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3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Report'!$A$4:$BS$8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9" i="20" s="1"/>
  <c r="B5" i="20"/>
  <c r="C11" i="20"/>
  <c r="F6" i="20"/>
  <c r="D6" i="20"/>
  <c r="D15" i="20"/>
  <c r="C10" i="20"/>
  <c r="C13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11" i="20"/>
  <c r="B12" i="20"/>
  <c r="B13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14" i="20" l="1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<sst xmlns="http://schemas.openxmlformats.org/spreadsheetml/2006/main" count="480" uniqueCount="339">
  <si>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</si>
  <si>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</si>
  <si>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</si>
  <si>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</si>
  <si>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</si>
  <si>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</si>
  <si>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</si>
  <si>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</si>
  <si>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</si>
  <si>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</si>
  <si>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</si>
  <si>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</si>
  <si>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</si>
  <si>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</si>
  <si>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</si>
  <si>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</si>
  <si>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</si>
  <si>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</si>
  <si>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</si>
  <si>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</si>
  <si>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</si>
  <si>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</si>
  <si>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</si>
  <si>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</si>
  <si>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</si>
  <si>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</si>
  <si>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</si>
  <si>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</si>
  <si>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</si>
  <si>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</si>
  <si>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</si>
  <si>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</si>
  <si>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</si>
  <si>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</si>
  <si>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</si>
  <si>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</si>
  <si>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</si>
  <si>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</si>
  <si>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</si>
  <si>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</si>
  <si>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</si>
  <si>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</si>
  <si>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</si>
  <si>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</si>
  <si>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</si>
  <si>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</si>
  <si>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</si>
  <si>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</si>
  <si>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</si>
  <si>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</si>
  <si>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</si>
  <si>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</si>
  <si>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</si>
  <si>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</si>
  <si>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</si>
  <si>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</si>
  <si>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</si>
  <si>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</si>
  <si>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</si>
  <si>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</si>
  <si>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</si>
  <si>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</si>
  <si>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</si>
  <si>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</si>
  <si>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</si>
  <si>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</si>
  <si>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</si>
  <si>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</si>
  <si>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</si>
  <si>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</si>
  <si>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</si>
  <si>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</si>
  <si>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</si>
  <si>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</si>
  <si>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</si>
  <si>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</si>
  <si>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</si>
  <si>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</si>
  <si>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</si>
  <si>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</si>
  <si>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</si>
  <si>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</si>
  <si>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</si>
  <si>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</si>
  <si>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</si>
  <si>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</si>
  <si>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</si>
  <si>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</si>
  <si>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</si>
  <si>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</si>
  <si>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</si>
  <si>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</si>
  <si>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</si>
  <si>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</si>
  <si>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</si>
  <si>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</si>
  <si>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</si>
  <si>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</si>
  <si>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</si>
  <si>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</si>
  <si>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</si>
  <si>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</si>
  <si>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</si>
  <si>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</si>
  <si>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</si>
  <si>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</si>
  <si>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</si>
  <si>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</si>
  <si>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</si>
  <si>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</si>
  <si>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</si>
  <si>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</si>
  <si>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</si>
  <si>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</si>
  <si>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</si>
  <si>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</si>
  <si>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</si>
  <si>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</si>
  <si>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</si>
  <si>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</si>
  <si>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</si>
  <si>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</si>
  <si>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</si>
  <si>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</si>
  <si>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</si>
  <si>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</si>
  <si>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</si>
  <si>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</si>
  <si>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</si>
  <si>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</si>
  <si>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</si>
  <si>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</si>
  <si>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</si>
  <si>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</si>
  <si>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</si>
  <si>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</si>
  <si>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</si>
  <si>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</si>
  <si>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</si>
  <si>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</si>
  <si>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</si>
  <si>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</si>
  <si>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</si>
  <si>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</si>
  <si>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</si>
  <si>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</si>
  <si>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</si>
  <si>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</si>
  <si>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</si>
  <si>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</si>
  <si>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</si>
  <si>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</si>
  <si>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</si>
  <si>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</si>
  <si>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</si>
  <si>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</si>
  <si>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</si>
  <si>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</si>
  <si>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</si>
  <si>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</si>
  <si>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</si>
  <si>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</si>
  <si>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</si>
  <si>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</si>
  <si>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</si>
  <si>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</si>
  <si>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</si>
  <si>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</si>
  <si>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</si>
  <si>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</si>
  <si>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</si>
  <si>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</si>
  <si>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</si>
  <si>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</si>
  <si>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</si>
  <si>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</si>
  <si>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</si>
  <si>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</si>
  <si>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</si>
  <si>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</si>
  <si>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</si>
  <si>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</si>
  <si>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</si>
  <si>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</si>
  <si>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</si>
  <si>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</si>
  <si>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</si>
  <si>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</si>
  <si>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</si>
  <si>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</si>
  <si>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</si>
  <si>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</si>
  <si>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</si>
  <si>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</si>
  <si>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</si>
  <si>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</si>
  <si>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</si>
  <si>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</si>
  <si>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</si>
  <si>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</si>
  <si>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</si>
  <si>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</si>
  <si>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</si>
  <si>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</si>
  <si>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</si>
  <si>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</si>
  <si>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</si>
  <si>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</si>
  <si>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</si>
  <si>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</si>
  <si>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</si>
  <si>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</si>
  <si>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</si>
  <si>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</si>
  <si>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</si>
  <si>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</si>
  <si>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</si>
  <si>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</si>
  <si>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</si>
  <si>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</si>
  <si>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</si>
  <si>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</si>
  <si>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</si>
  <si>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</si>
  <si>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</si>
  <si>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</si>
  <si>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</si>
  <si>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</si>
  <si>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</si>
  <si>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</si>
  <si>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</si>
  <si>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</si>
  <si>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</si>
  <si>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</si>
  <si>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</si>
  <si>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</si>
  <si>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</si>
  <si>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</si>
  <si>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</si>
  <si>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</si>
  <si>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</si>
  <si>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</si>
  <si>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</si>
  <si>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</si>
  <si>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</si>
  <si>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</si>
  <si>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</si>
  <si>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</si>
  <si>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South</t>
  </si>
  <si>
    <t>Andhra Pradesh</t>
  </si>
  <si>
    <t>HINDU</t>
  </si>
  <si>
    <t>SC</t>
  </si>
  <si>
    <t>CHRISTIAN</t>
  </si>
  <si>
    <t>Interim Loans-BiWeekly-Migrated</t>
  </si>
  <si>
    <t>House Construction o</t>
  </si>
  <si>
    <t>VENKATESWARAMMA</t>
  </si>
  <si>
    <t>JYOTHI</t>
  </si>
  <si>
    <t>Chetana</t>
  </si>
  <si>
    <t>Animal Feed And Fodder</t>
  </si>
  <si>
    <t>07</t>
  </si>
  <si>
    <t>1</t>
  </si>
  <si>
    <t>&gt; 6 to 10 Years</t>
  </si>
  <si>
    <t>05</t>
  </si>
  <si>
    <t>4</t>
  </si>
  <si>
    <t>27-Dec-2023</t>
  </si>
  <si>
    <t>08</t>
  </si>
  <si>
    <t>5</t>
  </si>
  <si>
    <t>23-Dec-2022</t>
  </si>
  <si>
    <t>07-Nov-2022</t>
  </si>
  <si>
    <t>&gt; 10 Years</t>
  </si>
  <si>
    <t>19 Jan 2021</t>
  </si>
  <si>
    <t>23 Jul 2020</t>
  </si>
  <si>
    <t>&gt; 2 to 4 Years</t>
  </si>
  <si>
    <t>26-Sep-2022</t>
  </si>
  <si>
    <t>26 Sep 2022</t>
  </si>
  <si>
    <t>3.39 Yrs</t>
  </si>
  <si>
    <t>05-May-2023</t>
  </si>
  <si>
    <t>06-Apr-2025</t>
  </si>
  <si>
    <t>27-Mar-2023</t>
  </si>
  <si>
    <t>31-Dec-2024</t>
  </si>
  <si>
    <t>07-Jul-2024</t>
  </si>
  <si>
    <t>08-Jan-2025</t>
  </si>
  <si>
    <t>Open</t>
  </si>
  <si>
    <t>31-Mar-2025</t>
  </si>
  <si>
    <t>Rajahmundry</t>
  </si>
  <si>
    <t>Eluru</t>
  </si>
  <si>
    <t>APGL0140</t>
  </si>
  <si>
    <t>Chinthalapudi</t>
  </si>
  <si>
    <t>SF0090266</t>
  </si>
  <si>
    <t>Sarnala Vijay Kumar</t>
  </si>
  <si>
    <t>SF0091379</t>
  </si>
  <si>
    <t>Madugula Bhaskarrao</t>
  </si>
  <si>
    <t>Erraguntapalle</t>
  </si>
  <si>
    <t>Chintampalle</t>
  </si>
  <si>
    <t>515280</t>
  </si>
  <si>
    <t>962423</t>
  </si>
  <si>
    <t>Gantavaari Veedhi</t>
  </si>
  <si>
    <t>502139</t>
  </si>
  <si>
    <t>958817</t>
  </si>
  <si>
    <t>Endapalle</t>
  </si>
  <si>
    <t>710250 C2</t>
  </si>
  <si>
    <t>710250 C2 Chinni 21</t>
  </si>
  <si>
    <t>CID191501061</t>
  </si>
  <si>
    <t>06-Dec-2019</t>
  </si>
  <si>
    <t>15.95 Yrs</t>
  </si>
  <si>
    <t>06 Dec 2019</t>
  </si>
  <si>
    <t>7.29 Yrs</t>
  </si>
  <si>
    <t>64</t>
  </si>
  <si>
    <t>SSF2732786</t>
  </si>
  <si>
    <t>BARRE NAGA RANI</t>
  </si>
  <si>
    <t>8.50 Yrs</t>
  </si>
  <si>
    <t>08-Feb-2023</t>
  </si>
  <si>
    <t>SID951374320193</t>
  </si>
  <si>
    <t>krishnaveni</t>
  </si>
  <si>
    <t>SID951372937637</t>
  </si>
  <si>
    <t>BAZARU VIJAYALAKSHMI</t>
  </si>
  <si>
    <t>9705180171</t>
  </si>
  <si>
    <t>8008446743</t>
  </si>
  <si>
    <t>8179358282</t>
  </si>
  <si>
    <t>9638526859</t>
  </si>
  <si>
    <t>Parigadapu Radhakrishna</t>
  </si>
  <si>
    <t>SF0082975</t>
  </si>
  <si>
    <t>FN25-26-03762</t>
  </si>
  <si>
    <t>Loan Officer</t>
  </si>
  <si>
    <t>Crisis</t>
  </si>
  <si>
    <t>Terminated</t>
  </si>
  <si>
    <t>Mohan  Gudise/SF0001047</t>
  </si>
  <si>
    <t>Mahendar Bommera/SF0067505</t>
  </si>
  <si>
    <t>Arun Kumar Alavan/SF0100389</t>
  </si>
  <si>
    <t>Not Working</t>
  </si>
  <si>
    <t>Completed-Report Submitted</t>
  </si>
  <si>
    <t>Borrower 26-06-24 Rs-4500/- EMI Amount Paid. But LO Radha Krishna Not Updated Fimo.</t>
  </si>
  <si>
    <t>Borrower 05-10-24 Rs-4500/- EMI Amount Paid. But LO Radha Krishna Not Updated Fimo.</t>
  </si>
  <si>
    <t>As per Borrower 23-08-24 Rs-8200/- 2 EMIs Amount Paid. But LO Radha Krishna  Only 4100/- Updated in FIMO.RS-4100/-Not Updated Fimo.</t>
  </si>
  <si>
    <t>As per Borrower 08-10-24 Rs-4100/-  EMI Amount Paid. But LO Radha Krishna Not Updated Fimo.</t>
  </si>
  <si>
    <t>As per Borrower 07-01-24 Rs-2250/-  EMI Amount Paid. But LO Radha Krishna Not Updated Fimo.</t>
  </si>
  <si>
    <t>Pulimamidi Ramesh/SF0000341</t>
  </si>
  <si>
    <t>Complaint Not Lodged</t>
  </si>
  <si>
    <t>EMI Amounts collected but Not post in FIMO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</si>
</sst>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Tahoma"/>
      <family val="2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61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1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2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8" borderId="1" xfId="0" applyFill="1" applyBorder="1" applyAlignment="1" applyProtection="1">
      <alignment horizontal="center" vertical="center"/>
      <protection locked="0"/>
    </xf>
    <xf numFmtId="0" fontId="33" fillId="8" borderId="0" xfId="0" applyFont="1" applyFill="1" applyProtection="1">
      <protection locked="0"/>
    </xf>
    <xf numFmtId="0" fontId="30" fillId="0" borderId="15" xfId="0" applyFont="1" applyBorder="1" applyAlignment="1">
      <alignment horizontal="center" vertical="top" wrapText="1" readingOrder="1"/>
    </xf>
    <xf numFmtId="172" fontId="30" fillId="0" borderId="15" xfId="0" applyNumberFormat="1" applyFont="1" applyBorder="1" applyAlignment="1">
      <alignment horizontal="center" vertical="top" wrapText="1" readingOrder="1"/>
    </xf>
    <xf numFmtId="0" fontId="36" fillId="0" borderId="0" xfId="0" applyFont="1" applyProtection="1">
      <protection locked="0"/>
    </xf>
    <xf numFmtId="0" fontId="36" fillId="0" borderId="1" xfId="26" applyFont="1" applyBorder="1" applyAlignment="1" applyProtection="1">
      <alignment horizontal="center" vertical="center" wrapText="1"/>
      <protection locked="0"/>
    </xf>
    <xf numFmtId="0" fontId="2" fillId="0" borderId="1" xfId="17" applyFont="1" applyBorder="1" applyAlignment="1" applyProtection="1">
      <alignment horizontal="center" vertical="center" wrapText="1"/>
      <protection locked="0"/>
    </xf>
    <xf numFmtId="14" fontId="0" fillId="8" borderId="1" xfId="0" applyNumberFormat="1" applyFill="1" applyBorder="1" applyAlignment="1" applyProtection="1">
      <alignment horizontal="center" vertical="center"/>
      <protection locked="0"/>
    </xf>
    <xf numFmtId="0" fontId="16" fillId="12" borderId="1" xfId="26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97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98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98"/>
    </row>
    <row r="4" spans="1:11" x14ac:dyDescent="0.35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98"/>
    </row>
    <row r="5" spans="1:11" x14ac:dyDescent="0.35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98"/>
    </row>
    <row r="6" spans="1:11" x14ac:dyDescent="0.35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98"/>
    </row>
    <row r="7" spans="1:11" x14ac:dyDescent="0.35">
      <c r="C7" s="54" t="s">
        <v>122</v>
      </c>
      <c r="E7" t="s">
        <v>112</v>
      </c>
      <c r="I7" t="s">
        <v>200</v>
      </c>
      <c r="K7" s="98"/>
    </row>
    <row r="8" spans="1:11" x14ac:dyDescent="0.35">
      <c r="C8" s="54" t="s">
        <v>123</v>
      </c>
      <c r="E8" t="s">
        <v>111</v>
      </c>
      <c r="I8" t="s">
        <v>201</v>
      </c>
      <c r="K8" s="98"/>
    </row>
    <row r="9" spans="1:11" x14ac:dyDescent="0.35">
      <c r="C9" s="54" t="s">
        <v>124</v>
      </c>
      <c r="I9" t="s">
        <v>197</v>
      </c>
      <c r="K9" s="98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opLeftCell="AB1" zoomScaleNormal="100" workbookViewId="0">
      <pane ySplit="4" topLeftCell="A5" activePane="bottomLeft" state="frozen"/>
      <selection pane="bottomLeft" activeCell="AF5" sqref="AF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239</v>
      </c>
    </row>
    <row r="3" spans="1:34" ht="15.5" x14ac:dyDescent="0.35">
      <c r="A3" s="71" t="s">
        <v>240</v>
      </c>
      <c r="H3" s="110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APGL0140</v>
      </c>
      <c r="D5" s="64" t="str">
        <f>IF('Physical Cash at Safe'!D28="Yes", 'Physical Cash at Safe'!A4, 'Borrower Wise Details'!C5)</f>
        <v>Chinthalapudi</v>
      </c>
      <c r="E5" s="64" t="str">
        <f>IF(D5="", "", IF(ISBLANK('Loan Outstanding Report'!B5), IF('Physical Cash at Safe'!D28="Yes", 'Physical Cash at Safe'!A6, ""), 'Loan Outstanding Report'!B5))</f>
        <v>South</v>
      </c>
      <c r="F5" s="64" t="str">
        <f>IF(D5="", "", IF(ISBLANK('Loan Outstanding Report'!C5), IF('Physical Cash at Safe'!D28="Yes", 'Physical Cash at Safe'!E4, ""), 'Loan Outstanding Report'!C5))</f>
        <v>Andhra Pradesh</v>
      </c>
      <c r="G5" s="61">
        <v>46071</v>
      </c>
      <c r="H5" s="62" t="s">
        <v>324</v>
      </c>
      <c r="I5" s="61">
        <v>46071</v>
      </c>
      <c r="J5" s="79" t="str">
        <f>IF('Physical Cash at Safe'!D28="Yes",'Physical Cash at Safe'!E28,IF('Borrower Wise Details'!D5&lt;&gt;"",'Borrower Wise Details'!D5,""))</f>
        <v>FN25-26-03762</v>
      </c>
      <c r="K5" s="90">
        <v>1</v>
      </c>
      <c r="L5" s="91">
        <v>4100</v>
      </c>
      <c r="M5" s="91">
        <v>0</v>
      </c>
      <c r="N5" s="91" t="s">
        <v>238</v>
      </c>
      <c r="O5" s="91" t="s">
        <v>326</v>
      </c>
      <c r="P5" s="91" t="s">
        <v>327</v>
      </c>
      <c r="Q5" s="91" t="s">
        <v>328</v>
      </c>
      <c r="R5" s="80" t="str">
        <f>IF('Physical Cash at Safe'!$D$28="Yes", 'Physical Cash at Safe'!$A$28, IF('Borrower Wise Details'!F5&lt;&gt;"", 'Borrower Wise Details'!F5, ""))</f>
        <v>Parigadapu Radhakrishna</v>
      </c>
      <c r="S5" s="79" t="str">
        <f>IF('Physical Cash at Safe'!$D$28="Yes", 'Physical Cash at Safe'!$C$28, IF('Borrower Wise Details'!H5&lt;&gt;"", 'Borrower Wise Details'!H5, ""))</f>
        <v>Loan Officer</v>
      </c>
      <c r="T5" s="79" t="str">
        <f>IF('Physical Cash at Safe'!$D$28="Yes", 'Physical Cash at Safe'!$B$28, IF('Borrower Wise Details'!G5&lt;&gt;"", 'Borrower Wise Details'!G5, ""))</f>
        <v>SF0082975</v>
      </c>
      <c r="U5" s="84" t="s">
        <v>325</v>
      </c>
      <c r="V5" s="61" t="s">
        <v>329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2" t="s">
        <v>330</v>
      </c>
      <c r="Z5" s="61">
        <v>46097</v>
      </c>
      <c r="AA5" s="61">
        <v>46108</v>
      </c>
      <c r="AB5" s="108" cm="1">
        <f t="array" ref="AB5">IF(COUNTA('Loan Outstanding Report'!$BI$5:$BI$8)=0,"",SUMPRODUCT(--(FREQUENCY(IF('Loan Outstanding Report'!$BI$5:$BI$8&lt;&gt;"",MATCH('Loan Outstanding Report'!$S$5:$S$8,'Loan Outstanding Report'!$S$5:$S$8,0)),ROW('Loan Outstanding Report'!$S$5:$S$8)-ROW('Loan Outstanding Report'!S5)+1)&gt;0)))</f>
        <v>4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23650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4200</v>
      </c>
      <c r="AE5" s="81">
        <f>IF(AND(AC5="", AD5=""), "", IF(AD5="", AC5, AC5 - IF(ISNUMBER(AD5), AD5, 0)))</f>
        <v>19450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3</v>
      </c>
      <c r="AG5" s="61">
        <v>46111</v>
      </c>
      <c r="AH5" s="75" t="s">
        <v>338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M5" activePane="bottomRight" state="frozen"/>
      <selection pane="topRight" activeCell="B1" sqref="B1"/>
      <selection pane="bottomLeft" activeCell="A5" sqref="A5"/>
      <selection pane="bottomRight" activeCell="S5" sqref="S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27" t="s">
        <v>85</v>
      </c>
      <c r="I3" s="127"/>
      <c r="J3" s="127"/>
      <c r="K3" s="127"/>
      <c r="L3" s="127"/>
      <c r="M3" s="127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APGL0140</v>
      </c>
      <c r="C5" s="50" t="str">
        <f>IF('Fraud Investigation Report'!D5="", "", 'Fraud Investigation Report'!D5)</f>
        <v>Chinthalapudi</v>
      </c>
      <c r="D5" s="73" t="str">
        <f>IF(OR('Fraud Investigation Report'!R5="", 'Fraud Investigation Report'!R5=0), "", 'Fraud Investigation Report'!R5)</f>
        <v>Parigadapu Radhakrishna</v>
      </c>
      <c r="E5" s="73" t="str">
        <f>IF(OR('Fraud Investigation Report'!T5="", 'Fraud Investigation Report'!T5=0), "", 'Fraud Investigation Report'!T5)</f>
        <v>SF0082975</v>
      </c>
      <c r="F5" s="73" t="str">
        <f>IF(OR('Fraud Investigation Report'!S5="", 'Fraud Investigation Report'!S5=0), "", 'Fraud Investigation Report'!S5)</f>
        <v>Loan Officer</v>
      </c>
      <c r="G5" s="50" t="str">
        <f>IF('Fraud Investigation Report'!J5="", "", 'Fraud Investigation Report'!J5)</f>
        <v>FN25-26-03762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23650</v>
      </c>
      <c r="J5" s="74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4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3">
        <f>SUM(H5:M5)</f>
        <v>23650</v>
      </c>
      <c r="O5" s="104">
        <f>IF('Fraud Investigation Report'!AD5="", "", 'Fraud Investigation Report'!AD5)</f>
        <v>4200</v>
      </c>
      <c r="P5" s="103">
        <f>IF(AND(N5="", O5=""), "", IF(O5="", N5, N5 - IF(ISNUMBER(O5), O5, 0)))</f>
        <v>19450</v>
      </c>
      <c r="Q5" s="49"/>
      <c r="R5" s="94" t="s">
        <v>337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tabSelected="1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29" t="s">
        <v>2</v>
      </c>
      <c r="B1" s="130"/>
      <c r="C1" s="130"/>
      <c r="D1" s="130"/>
      <c r="E1" s="131"/>
    </row>
    <row r="2" spans="1:5" ht="18.5" x14ac:dyDescent="0.45">
      <c r="A2" s="14"/>
      <c r="B2" s="132" t="s">
        <v>239</v>
      </c>
      <c r="C2" s="132"/>
      <c r="D2" s="132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33" t="s">
        <v>68</v>
      </c>
      <c r="B7" s="134"/>
      <c r="C7" s="134"/>
      <c r="D7" s="134"/>
      <c r="E7" s="134"/>
    </row>
    <row r="8" spans="1:5" ht="15" customHeight="1" x14ac:dyDescent="0.35">
      <c r="A8" s="135" t="s">
        <v>69</v>
      </c>
      <c r="B8" s="137" t="s">
        <v>90</v>
      </c>
      <c r="C8" s="138"/>
      <c r="D8" s="139" t="s">
        <v>70</v>
      </c>
      <c r="E8" s="140"/>
    </row>
    <row r="9" spans="1:5" ht="14.5" x14ac:dyDescent="0.35">
      <c r="A9" s="136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5"/>
      <c r="C10" s="23"/>
      <c r="D10" s="105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41" t="s">
        <v>95</v>
      </c>
      <c r="B20" s="142"/>
      <c r="C20" s="32"/>
      <c r="D20" s="33" t="s">
        <v>89</v>
      </c>
      <c r="E20" s="34"/>
    </row>
    <row r="21" spans="1:5" ht="30" customHeight="1" x14ac:dyDescent="0.35">
      <c r="A21" s="143" t="s">
        <v>86</v>
      </c>
      <c r="B21" s="144"/>
      <c r="C21" s="34"/>
      <c r="D21" s="33" t="s">
        <v>87</v>
      </c>
      <c r="E21" s="34"/>
    </row>
    <row r="22" spans="1:5" ht="30" customHeight="1" x14ac:dyDescent="0.35">
      <c r="A22" s="143" t="s">
        <v>75</v>
      </c>
      <c r="B22" s="144"/>
      <c r="C22" s="34"/>
      <c r="D22" s="35" t="s">
        <v>76</v>
      </c>
      <c r="E22" s="34"/>
    </row>
    <row r="23" spans="1:5" ht="30" customHeight="1" x14ac:dyDescent="0.35">
      <c r="A23" s="143" t="s">
        <v>77</v>
      </c>
      <c r="B23" s="144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245</v>
      </c>
      <c r="B24" s="128"/>
      <c r="C24" s="128"/>
      <c r="D24" s="128"/>
      <c r="E24" s="128"/>
    </row>
    <row r="25" spans="1:5" ht="57.75" customHeight="1" x14ac:dyDescent="0.35">
      <c r="A25" s="36" t="s">
        <v>78</v>
      </c>
      <c r="B25" s="150"/>
      <c r="C25" s="150"/>
      <c r="D25" s="150"/>
      <c r="E25" s="150"/>
    </row>
    <row r="26" spans="1:5" ht="20.149999999999999" customHeight="1" x14ac:dyDescent="0.35">
      <c r="A26" s="155" t="s">
        <v>182</v>
      </c>
      <c r="B26" s="155"/>
      <c r="C26" s="155"/>
      <c r="D26" s="155"/>
      <c r="E26" s="155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181</v>
      </c>
      <c r="B29" s="78" t="s">
        <v>180</v>
      </c>
      <c r="C29" s="77" t="s">
        <v>210</v>
      </c>
      <c r="D29" s="153" t="s">
        <v>211</v>
      </c>
      <c r="E29" s="154"/>
    </row>
    <row r="30" spans="1:5" ht="40" customHeight="1" x14ac:dyDescent="0.35">
      <c r="A30" s="86"/>
      <c r="B30" s="86"/>
      <c r="C30" s="87" t="str">
        <f>IF(AND(A30="",B30=""),"",A30-B30)</f>
        <v/>
      </c>
      <c r="D30" s="156"/>
      <c r="E30" s="157"/>
    </row>
    <row r="31" spans="1:5" ht="15" customHeight="1" x14ac:dyDescent="0.35">
      <c r="A31" s="158"/>
      <c r="B31" s="159"/>
      <c r="C31" s="159"/>
      <c r="D31" s="159"/>
      <c r="E31" s="160"/>
    </row>
    <row r="32" spans="1:5" ht="24.75" customHeight="1" x14ac:dyDescent="0.35">
      <c r="A32" s="37" t="s">
        <v>212</v>
      </c>
      <c r="B32" s="38"/>
      <c r="C32" s="37" t="s">
        <v>79</v>
      </c>
      <c r="D32" s="151"/>
      <c r="E32" s="152"/>
    </row>
    <row r="33" spans="1:5" ht="18" customHeight="1" x14ac:dyDescent="0.35">
      <c r="A33" s="37" t="s">
        <v>80</v>
      </c>
      <c r="B33" s="38"/>
      <c r="C33" s="39" t="s">
        <v>81</v>
      </c>
      <c r="D33" s="145" t="s">
        <v>82</v>
      </c>
      <c r="E33" s="146"/>
    </row>
    <row r="34" spans="1:5" ht="26" x14ac:dyDescent="0.35">
      <c r="A34" s="39" t="s">
        <v>213</v>
      </c>
      <c r="B34" s="38"/>
      <c r="C34" s="39" t="s">
        <v>214</v>
      </c>
      <c r="D34" s="147"/>
      <c r="E34" s="148"/>
    </row>
    <row r="35" spans="1:5" ht="26" x14ac:dyDescent="0.35">
      <c r="A35" s="39" t="s">
        <v>215</v>
      </c>
      <c r="B35" s="38"/>
      <c r="C35" s="39" t="s">
        <v>217</v>
      </c>
      <c r="D35" s="147"/>
      <c r="E35" s="148"/>
    </row>
    <row r="36" spans="1:5" ht="25.5" customHeight="1" x14ac:dyDescent="0.35">
      <c r="A36" s="39" t="s">
        <v>216</v>
      </c>
      <c r="B36" s="38"/>
      <c r="C36" s="39" t="s">
        <v>218</v>
      </c>
      <c r="D36" s="149"/>
      <c r="E36" s="149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 filterMode="1"/>
  <dimension ref="A1:X1004"/>
  <sheetViews>
    <sheetView showGridLines="0" zoomScaleNormal="100" workbookViewId="0">
      <pane xSplit="4" ySplit="4" topLeftCell="Q5" activePane="bottomRight" state="frozen"/>
      <selection pane="topRight" activeCell="E1" sqref="E1"/>
      <selection pane="bottomLeft" activeCell="A5" sqref="A5"/>
      <selection pane="bottomRight" activeCell="S8" sqref="S8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239</v>
      </c>
    </row>
    <row r="3" spans="1:23" ht="15.5" x14ac:dyDescent="0.35">
      <c r="A3" s="71" t="s">
        <v>241</v>
      </c>
      <c r="E3" s="111" t="s">
        <v>232</v>
      </c>
      <c r="F3" s="111" t="s">
        <v>233</v>
      </c>
      <c r="U3" s="111" t="s">
        <v>232</v>
      </c>
      <c r="V3" s="111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">
      <c r="A5" s="65">
        <v>1</v>
      </c>
      <c r="B5" s="60" t="str">
        <f>IF('Loan Outstanding Report'!$G$5="", "", 'Loan Outstanding Report'!$G$5)</f>
        <v>APGL0140</v>
      </c>
      <c r="C5" s="60" t="str">
        <f>IF('Loan Outstanding Report'!$H$5="", "", 'Loan Outstanding Report'!$H$5)</f>
        <v>Chinthalapudi</v>
      </c>
      <c r="D5" s="125" t="s">
        <v>322</v>
      </c>
      <c r="E5" s="66">
        <v>46105</v>
      </c>
      <c r="F5" s="123" t="s">
        <v>320</v>
      </c>
      <c r="G5" s="124" t="s">
        <v>321</v>
      </c>
      <c r="H5" s="49" t="s">
        <v>323</v>
      </c>
      <c r="I5" s="49" t="s">
        <v>307</v>
      </c>
      <c r="J5" s="49" t="s">
        <v>314</v>
      </c>
      <c r="K5" s="49" t="s">
        <v>315</v>
      </c>
      <c r="L5" s="11">
        <v>351249131</v>
      </c>
      <c r="M5" s="67" t="s">
        <v>278</v>
      </c>
      <c r="N5" s="49">
        <v>83704</v>
      </c>
      <c r="O5" s="49">
        <v>4500</v>
      </c>
      <c r="P5" s="67" t="s">
        <v>133</v>
      </c>
      <c r="Q5" s="89">
        <v>45469</v>
      </c>
      <c r="R5" s="49">
        <v>4500</v>
      </c>
      <c r="S5" s="49">
        <v>0</v>
      </c>
      <c r="T5" s="49">
        <v>0</v>
      </c>
      <c r="U5" s="68">
        <f t="shared" ref="U5:U69" si="0">IF(AND(ISBLANK(R5),ISBLANK(S5),ISBLANK(T5)),"",R5-(S5+T5))</f>
        <v>4500</v>
      </c>
      <c r="V5" s="42" t="s">
        <v>194</v>
      </c>
      <c r="W5" s="69" t="s">
        <v>331</v>
      </c>
    </row>
    <row r="6" spans="1:23" ht="30" customHeight="1" x14ac:dyDescent="0.3">
      <c r="A6" s="65">
        <v>2</v>
      </c>
      <c r="B6" s="60" t="str">
        <f>IF(J6&lt;&gt;"", $B$5, "")</f>
        <v>APGL0140</v>
      </c>
      <c r="C6" s="50" t="str">
        <f>IF(J6&lt;&gt;"", $C$5, "")</f>
        <v>Chinthalapudi</v>
      </c>
      <c r="D6" s="50" t="str">
        <f>IF(J6&lt;&gt;"", $D$5, "")</f>
        <v>FN25-26-03762</v>
      </c>
      <c r="E6" s="66">
        <v>46105</v>
      </c>
      <c r="F6" s="50" t="str">
        <f>IF(J6&lt;&gt;"", $F$5, "")</f>
        <v>Parigadapu Radhakrishna</v>
      </c>
      <c r="G6" s="50" t="str">
        <f>IF(J6&lt;&gt;"", $G$5, "")</f>
        <v>SF0082975</v>
      </c>
      <c r="H6" s="50" t="str">
        <f>IF(J6&lt;&gt;"", $H$5, "")</f>
        <v>Loan Officer</v>
      </c>
      <c r="I6" s="49" t="s">
        <v>307</v>
      </c>
      <c r="J6" s="49" t="s">
        <v>314</v>
      </c>
      <c r="K6" s="49" t="s">
        <v>315</v>
      </c>
      <c r="L6" s="11">
        <v>351249131</v>
      </c>
      <c r="M6" s="67" t="s">
        <v>278</v>
      </c>
      <c r="N6" s="49">
        <v>83704</v>
      </c>
      <c r="O6" s="49">
        <v>4500</v>
      </c>
      <c r="P6" s="67" t="s">
        <v>133</v>
      </c>
      <c r="Q6" s="67">
        <v>45570</v>
      </c>
      <c r="R6" s="49">
        <v>4500</v>
      </c>
      <c r="S6" s="49">
        <v>0</v>
      </c>
      <c r="T6" s="49">
        <v>0</v>
      </c>
      <c r="U6" s="68">
        <f t="shared" si="0"/>
        <v>4500</v>
      </c>
      <c r="V6" s="42" t="s">
        <v>194</v>
      </c>
      <c r="W6" s="69" t="s">
        <v>332</v>
      </c>
    </row>
    <row r="7" spans="1:23" ht="30" customHeight="1" x14ac:dyDescent="0.3">
      <c r="A7" s="65">
        <v>3</v>
      </c>
      <c r="B7" s="60" t="str">
        <f t="shared" ref="B7:B70" si="1">IF(J7&lt;&gt;"", $B$5, "")</f>
        <v>APGL0140</v>
      </c>
      <c r="C7" s="50" t="str">
        <f t="shared" ref="C7:C70" si="2">IF(J7&lt;&gt;"", $C$5, "")</f>
        <v>Chinthalapudi</v>
      </c>
      <c r="D7" s="50" t="str">
        <f t="shared" ref="D7:D70" si="3">IF(J7&lt;&gt;"", $D$5, "")</f>
        <v>FN25-26-03762</v>
      </c>
      <c r="E7" s="66">
        <v>46105</v>
      </c>
      <c r="F7" s="50" t="str">
        <f t="shared" ref="F7:F70" si="4">IF(J7&lt;&gt;"", $F$5, "")</f>
        <v>Parigadapu Radhakrishna</v>
      </c>
      <c r="G7" s="50" t="str">
        <f t="shared" ref="G7:G70" si="5">IF(J7&lt;&gt;"", $G$5, "")</f>
        <v>SF0082975</v>
      </c>
      <c r="H7" s="50" t="str">
        <f t="shared" ref="H7:H70" si="6">IF(J7&lt;&gt;"", $H$5, "")</f>
        <v>Loan Officer</v>
      </c>
      <c r="I7" s="49" t="s">
        <v>297</v>
      </c>
      <c r="J7" s="49" t="s">
        <v>312</v>
      </c>
      <c r="K7" s="49" t="s">
        <v>255</v>
      </c>
      <c r="L7" s="11">
        <v>349992633</v>
      </c>
      <c r="M7" s="67" t="s">
        <v>267</v>
      </c>
      <c r="N7" s="49">
        <v>76197</v>
      </c>
      <c r="O7" s="49">
        <v>4100</v>
      </c>
      <c r="P7" s="67" t="s">
        <v>133</v>
      </c>
      <c r="Q7" s="67">
        <v>45527</v>
      </c>
      <c r="R7" s="49">
        <v>8200</v>
      </c>
      <c r="S7" s="49">
        <v>4100</v>
      </c>
      <c r="T7" s="49">
        <v>0</v>
      </c>
      <c r="U7" s="68">
        <f t="shared" si="0"/>
        <v>4100</v>
      </c>
      <c r="V7" s="42" t="s">
        <v>194</v>
      </c>
      <c r="W7" s="69" t="s">
        <v>333</v>
      </c>
    </row>
    <row r="8" spans="1:23" ht="30" customHeight="1" x14ac:dyDescent="0.3">
      <c r="A8" s="65">
        <v>4</v>
      </c>
      <c r="B8" s="60" t="str">
        <f t="shared" si="1"/>
        <v>APGL0140</v>
      </c>
      <c r="C8" s="50" t="str">
        <f t="shared" si="2"/>
        <v>Chinthalapudi</v>
      </c>
      <c r="D8" s="50" t="str">
        <f t="shared" si="3"/>
        <v>FN25-26-03762</v>
      </c>
      <c r="E8" s="66">
        <v>46105</v>
      </c>
      <c r="F8" s="50" t="str">
        <f t="shared" si="4"/>
        <v>Parigadapu Radhakrishna</v>
      </c>
      <c r="G8" s="50" t="str">
        <f t="shared" si="5"/>
        <v>SF0082975</v>
      </c>
      <c r="H8" s="50" t="str">
        <f t="shared" si="6"/>
        <v>Loan Officer</v>
      </c>
      <c r="I8" s="49" t="s">
        <v>297</v>
      </c>
      <c r="J8" s="49" t="s">
        <v>312</v>
      </c>
      <c r="K8" s="49" t="s">
        <v>255</v>
      </c>
      <c r="L8" s="11">
        <v>349992633</v>
      </c>
      <c r="M8" s="67" t="s">
        <v>267</v>
      </c>
      <c r="N8" s="49">
        <v>76197</v>
      </c>
      <c r="O8" s="49">
        <v>4100</v>
      </c>
      <c r="P8" s="67" t="s">
        <v>133</v>
      </c>
      <c r="Q8" s="67">
        <v>45573</v>
      </c>
      <c r="R8" s="49">
        <v>4100</v>
      </c>
      <c r="S8" s="49">
        <v>0</v>
      </c>
      <c r="T8" s="49">
        <v>0</v>
      </c>
      <c r="U8" s="68">
        <f t="shared" si="0"/>
        <v>4100</v>
      </c>
      <c r="V8" s="42" t="s">
        <v>194</v>
      </c>
      <c r="W8" s="69" t="s">
        <v>334</v>
      </c>
    </row>
    <row r="9" spans="1:23" ht="30" customHeight="1" x14ac:dyDescent="0.3">
      <c r="A9" s="65">
        <v>5</v>
      </c>
      <c r="B9" s="60" t="str">
        <f t="shared" si="1"/>
        <v>APGL0140</v>
      </c>
      <c r="C9" s="50" t="str">
        <f t="shared" si="2"/>
        <v>Chinthalapudi</v>
      </c>
      <c r="D9" s="50" t="str">
        <f t="shared" si="3"/>
        <v>FN25-26-03762</v>
      </c>
      <c r="E9" s="66">
        <v>46105</v>
      </c>
      <c r="F9" s="50" t="str">
        <f t="shared" si="4"/>
        <v>Parigadapu Radhakrishna</v>
      </c>
      <c r="G9" s="50" t="str">
        <f t="shared" si="5"/>
        <v>SF0082975</v>
      </c>
      <c r="H9" s="50" t="str">
        <f t="shared" si="6"/>
        <v>Loan Officer</v>
      </c>
      <c r="I9" s="49" t="s">
        <v>300</v>
      </c>
      <c r="J9" s="49" t="s">
        <v>308</v>
      </c>
      <c r="K9" s="49" t="s">
        <v>309</v>
      </c>
      <c r="L9" s="11">
        <v>348758107</v>
      </c>
      <c r="M9" s="67" t="s">
        <v>273</v>
      </c>
      <c r="N9" s="49">
        <v>44040</v>
      </c>
      <c r="O9" s="49">
        <v>2350</v>
      </c>
      <c r="P9" s="67" t="s">
        <v>133</v>
      </c>
      <c r="Q9" s="67">
        <v>45298</v>
      </c>
      <c r="R9" s="49">
        <v>2350</v>
      </c>
      <c r="S9" s="49">
        <v>100</v>
      </c>
      <c r="T9" s="49">
        <v>0</v>
      </c>
      <c r="U9" s="68">
        <f t="shared" si="0"/>
        <v>2250</v>
      </c>
      <c r="V9" s="42" t="s">
        <v>194</v>
      </c>
      <c r="W9" s="69" t="s">
        <v>335</v>
      </c>
    </row>
    <row r="10" spans="1:23" ht="30" hidden="1" customHeight="1" x14ac:dyDescent="0.3">
      <c r="A10" s="65">
        <v>6</v>
      </c>
      <c r="B10" s="60" t="str">
        <f t="shared" si="1"/>
        <v/>
      </c>
      <c r="C10" s="50" t="str">
        <f t="shared" si="2"/>
        <v/>
      </c>
      <c r="D10" s="50" t="str">
        <f t="shared" si="3"/>
        <v/>
      </c>
      <c r="E10" s="66"/>
      <c r="F10" s="50" t="str">
        <f t="shared" si="4"/>
        <v/>
      </c>
      <c r="G10" s="50" t="str">
        <f t="shared" si="5"/>
        <v/>
      </c>
      <c r="H10" s="50" t="str">
        <f t="shared" si="6"/>
        <v/>
      </c>
      <c r="I10" s="49"/>
      <c r="J10" s="49"/>
      <c r="K10" s="49"/>
      <c r="L10" s="11"/>
      <c r="M10" s="67"/>
      <c r="N10" s="49"/>
      <c r="O10" s="49"/>
      <c r="P10" s="67"/>
      <c r="Q10" s="67"/>
      <c r="R10" s="49"/>
      <c r="S10" s="49"/>
      <c r="T10" s="49"/>
      <c r="U10" s="68" t="str">
        <f t="shared" si="0"/>
        <v/>
      </c>
      <c r="V10" s="42"/>
      <c r="W10" s="69"/>
    </row>
    <row r="11" spans="1:23" ht="30" hidden="1" customHeight="1" x14ac:dyDescent="0.3">
      <c r="A11" s="65">
        <v>7</v>
      </c>
      <c r="B11" s="60" t="str">
        <f t="shared" si="1"/>
        <v/>
      </c>
      <c r="C11" s="50" t="str">
        <f t="shared" si="2"/>
        <v/>
      </c>
      <c r="D11" s="50" t="str">
        <f t="shared" si="3"/>
        <v/>
      </c>
      <c r="E11" s="66"/>
      <c r="F11" s="50" t="str">
        <f t="shared" si="4"/>
        <v/>
      </c>
      <c r="G11" s="50" t="str">
        <f t="shared" si="5"/>
        <v/>
      </c>
      <c r="H11" s="50" t="str">
        <f t="shared" si="6"/>
        <v/>
      </c>
      <c r="I11" s="49"/>
      <c r="J11" s="49"/>
      <c r="K11" s="49"/>
      <c r="L11" s="11"/>
      <c r="M11" s="67"/>
      <c r="N11" s="49"/>
      <c r="O11" s="49"/>
      <c r="P11" s="67"/>
      <c r="Q11" s="67"/>
      <c r="R11" s="49"/>
      <c r="S11" s="49"/>
      <c r="T11" s="49"/>
      <c r="U11" s="68" t="str">
        <f t="shared" si="0"/>
        <v/>
      </c>
      <c r="V11" s="42"/>
      <c r="W11" s="69"/>
    </row>
    <row r="12" spans="1:23" ht="30" hidden="1" customHeight="1" x14ac:dyDescent="0.3">
      <c r="A12" s="65">
        <v>8</v>
      </c>
      <c r="B12" s="60" t="str">
        <f t="shared" si="1"/>
        <v/>
      </c>
      <c r="C12" s="50" t="str">
        <f t="shared" si="2"/>
        <v/>
      </c>
      <c r="D12" s="50" t="str">
        <f t="shared" si="3"/>
        <v/>
      </c>
      <c r="E12" s="66"/>
      <c r="F12" s="50" t="str">
        <f t="shared" si="4"/>
        <v/>
      </c>
      <c r="G12" s="50" t="str">
        <f t="shared" si="5"/>
        <v/>
      </c>
      <c r="H12" s="50" t="str">
        <f t="shared" si="6"/>
        <v/>
      </c>
      <c r="I12" s="49"/>
      <c r="J12" s="49"/>
      <c r="K12" s="49"/>
      <c r="L12" s="11"/>
      <c r="M12" s="67"/>
      <c r="N12" s="49"/>
      <c r="O12" s="49"/>
      <c r="P12" s="67"/>
      <c r="Q12" s="67"/>
      <c r="R12" s="49"/>
      <c r="S12" s="49"/>
      <c r="T12" s="49"/>
      <c r="U12" s="68" t="str">
        <f t="shared" si="0"/>
        <v/>
      </c>
      <c r="V12" s="42"/>
      <c r="W12" s="69"/>
    </row>
    <row r="13" spans="1:23" ht="30" hidden="1" customHeight="1" x14ac:dyDescent="0.3">
      <c r="A13" s="65">
        <v>9</v>
      </c>
      <c r="B13" s="60" t="str">
        <f t="shared" si="1"/>
        <v/>
      </c>
      <c r="C13" s="50" t="str">
        <f t="shared" si="2"/>
        <v/>
      </c>
      <c r="D13" s="50" t="str">
        <f t="shared" si="3"/>
        <v/>
      </c>
      <c r="E13" s="66"/>
      <c r="F13" s="50" t="str">
        <f t="shared" si="4"/>
        <v/>
      </c>
      <c r="G13" s="50" t="str">
        <f t="shared" si="5"/>
        <v/>
      </c>
      <c r="H13" s="50" t="str">
        <f t="shared" si="6"/>
        <v/>
      </c>
      <c r="I13" s="49"/>
      <c r="J13" s="49"/>
      <c r="K13" s="49"/>
      <c r="L13" s="11"/>
      <c r="M13" s="67"/>
      <c r="N13" s="49"/>
      <c r="O13" s="49"/>
      <c r="P13" s="67"/>
      <c r="Q13" s="67"/>
      <c r="R13" s="49"/>
      <c r="S13" s="49"/>
      <c r="T13" s="49"/>
      <c r="U13" s="68" t="str">
        <f t="shared" si="0"/>
        <v/>
      </c>
      <c r="V13" s="42"/>
      <c r="W13" s="69"/>
    </row>
    <row r="14" spans="1:23" ht="30" hidden="1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hidden="1" customHeight="1" x14ac:dyDescent="0.3">
      <c r="A15" s="65">
        <v>11</v>
      </c>
      <c r="B15" s="60" t="str">
        <f t="shared" si="1"/>
        <v/>
      </c>
      <c r="C15" s="50" t="str">
        <f t="shared" si="2"/>
        <v/>
      </c>
      <c r="D15" s="50" t="str">
        <f t="shared" si="3"/>
        <v/>
      </c>
      <c r="E15" s="66"/>
      <c r="F15" s="50" t="str">
        <f t="shared" si="4"/>
        <v/>
      </c>
      <c r="G15" s="50" t="str">
        <f t="shared" si="5"/>
        <v/>
      </c>
      <c r="H15" s="50" t="str">
        <f t="shared" si="6"/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hidden="1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hidden="1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hidden="1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hidden="1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hidden="1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hidden="1" customHeight="1" x14ac:dyDescent="0.3">
      <c r="A21" s="65">
        <v>17</v>
      </c>
      <c r="B21" s="60" t="str">
        <f t="shared" si="1"/>
        <v/>
      </c>
      <c r="C21" s="50" t="str">
        <f t="shared" si="2"/>
        <v/>
      </c>
      <c r="D21" s="50" t="str">
        <f t="shared" si="3"/>
        <v/>
      </c>
      <c r="E21" s="66"/>
      <c r="F21" s="50" t="str">
        <f t="shared" si="4"/>
        <v/>
      </c>
      <c r="G21" s="50" t="str">
        <f t="shared" si="5"/>
        <v/>
      </c>
      <c r="H21" s="50" t="str">
        <f t="shared" si="6"/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hidden="1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hidden="1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hidden="1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hidden="1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hidden="1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hidden="1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hidden="1" customHeight="1" x14ac:dyDescent="0.3">
      <c r="A28" s="65">
        <v>24</v>
      </c>
      <c r="B28" s="60" t="str">
        <f t="shared" si="1"/>
        <v/>
      </c>
      <c r="C28" s="50" t="str">
        <f t="shared" si="2"/>
        <v/>
      </c>
      <c r="D28" s="50" t="str">
        <f t="shared" si="3"/>
        <v/>
      </c>
      <c r="E28" s="66"/>
      <c r="F28" s="50" t="str">
        <f t="shared" si="4"/>
        <v/>
      </c>
      <c r="G28" s="50" t="str">
        <f t="shared" si="5"/>
        <v/>
      </c>
      <c r="H28" s="50" t="str">
        <f t="shared" si="6"/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hidden="1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hidden="1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hidden="1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hidden="1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hidden="1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hidden="1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hidden="1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hidden="1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hidden="1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hidden="1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hidden="1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hidden="1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hidden="1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hidden="1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hidden="1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hidden="1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hidden="1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hidden="1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hidden="1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hidden="1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hidden="1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hidden="1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hidden="1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hidden="1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hidden="1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hidden="1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hidden="1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hidden="1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hidden="1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hidden="1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hidden="1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hidden="1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hidden="1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hidden="1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hidden="1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hidden="1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hidden="1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hidden="1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hidden="1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hidden="1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hidden="1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hidden="1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hidden="1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hidden="1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hidden="1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hidden="1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hidden="1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hidden="1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hidden="1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hidden="1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hidden="1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hidden="1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hidden="1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hidden="1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hidden="1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hidden="1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hidden="1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hidden="1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hidden="1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hidden="1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hidden="1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hidden="1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hidden="1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hidden="1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hidden="1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hidden="1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hidden="1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hidden="1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hidden="1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hidden="1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hidden="1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hidden="1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hidden="1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hidden="1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hidden="1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hidden="1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hidden="1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hidden="1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hidden="1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hidden="1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hidden="1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hidden="1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hidden="1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hidden="1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hidden="1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hidden="1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hidden="1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hidden="1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hidden="1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hidden="1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hidden="1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hidden="1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hidden="1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hidden="1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hidden="1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hidden="1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hidden="1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hidden="1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hidden="1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hidden="1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hidden="1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hidden="1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hidden="1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hidden="1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hidden="1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hidden="1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hidden="1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hidden="1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hidden="1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hidden="1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hidden="1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hidden="1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hidden="1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hidden="1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hidden="1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hidden="1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hidden="1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hidden="1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hidden="1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hidden="1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hidden="1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hidden="1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hidden="1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hidden="1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hidden="1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hidden="1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hidden="1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hidden="1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hidden="1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hidden="1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hidden="1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hidden="1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hidden="1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hidden="1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hidden="1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hidden="1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hidden="1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hidden="1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hidden="1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hidden="1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hidden="1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hidden="1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hidden="1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hidden="1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hidden="1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hidden="1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hidden="1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hidden="1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hidden="1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hidden="1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hidden="1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hidden="1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hidden="1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hidden="1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hidden="1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hidden="1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hidden="1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hidden="1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hidden="1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hidden="1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hidden="1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hidden="1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hidden="1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hidden="1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hidden="1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hidden="1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hidden="1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hidden="1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hidden="1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hidden="1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hidden="1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hidden="1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hidden="1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hidden="1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hidden="1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hidden="1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hidden="1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hidden="1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hidden="1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hidden="1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hidden="1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hidden="1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hidden="1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hidden="1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hidden="1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hidden="1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hidden="1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hidden="1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hidden="1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hidden="1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hidden="1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hidden="1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hidden="1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hidden="1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hidden="1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hidden="1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hidden="1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hidden="1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hidden="1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hidden="1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hidden="1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hidden="1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hidden="1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hidden="1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hidden="1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hidden="1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hidden="1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hidden="1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hidden="1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hidden="1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hidden="1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hidden="1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hidden="1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hidden="1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hidden="1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hidden="1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hidden="1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hidden="1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hidden="1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hidden="1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hidden="1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hidden="1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hidden="1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hidden="1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hidden="1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hidden="1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hidden="1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hidden="1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hidden="1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hidden="1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hidden="1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hidden="1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hidden="1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hidden="1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hidden="1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hidden="1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hidden="1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hidden="1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hidden="1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hidden="1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hidden="1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hidden="1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hidden="1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hidden="1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hidden="1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hidden="1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hidden="1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hidden="1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hidden="1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hidden="1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hidden="1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hidden="1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hidden="1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hidden="1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hidden="1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hidden="1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hidden="1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hidden="1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hidden="1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hidden="1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hidden="1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hidden="1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hidden="1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hidden="1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hidden="1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hidden="1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hidden="1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hidden="1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hidden="1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hidden="1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hidden="1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hidden="1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hidden="1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hidden="1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hidden="1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hidden="1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hidden="1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hidden="1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hidden="1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hidden="1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hidden="1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hidden="1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hidden="1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hidden="1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hidden="1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hidden="1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hidden="1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hidden="1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hidden="1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hidden="1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hidden="1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hidden="1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hidden="1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hidden="1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hidden="1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hidden="1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hidden="1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hidden="1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hidden="1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hidden="1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hidden="1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hidden="1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hidden="1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hidden="1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hidden="1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hidden="1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hidden="1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hidden="1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hidden="1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hidden="1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hidden="1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hidden="1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hidden="1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hidden="1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hidden="1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hidden="1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hidden="1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hidden="1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hidden="1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hidden="1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hidden="1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hidden="1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hidden="1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hidden="1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hidden="1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hidden="1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hidden="1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hidden="1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hidden="1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hidden="1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hidden="1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hidden="1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hidden="1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hidden="1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hidden="1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hidden="1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hidden="1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hidden="1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hidden="1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hidden="1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hidden="1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hidden="1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hidden="1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hidden="1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hidden="1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hidden="1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hidden="1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hidden="1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hidden="1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hidden="1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hidden="1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hidden="1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hidden="1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hidden="1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hidden="1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hidden="1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hidden="1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hidden="1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hidden="1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hidden="1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hidden="1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hidden="1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hidden="1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hidden="1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hidden="1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hidden="1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hidden="1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hidden="1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hidden="1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hidden="1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hidden="1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hidden="1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hidden="1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hidden="1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hidden="1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hidden="1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hidden="1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hidden="1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hidden="1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hidden="1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hidden="1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hidden="1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hidden="1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hidden="1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hidden="1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hidden="1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hidden="1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hidden="1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hidden="1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hidden="1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hidden="1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hidden="1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hidden="1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hidden="1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hidden="1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hidden="1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hidden="1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hidden="1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hidden="1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hidden="1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hidden="1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hidden="1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hidden="1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hidden="1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hidden="1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hidden="1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hidden="1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hidden="1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hidden="1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hidden="1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hidden="1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hidden="1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hidden="1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hidden="1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hidden="1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hidden="1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hidden="1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hidden="1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hidden="1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hidden="1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hidden="1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hidden="1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hidden="1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hidden="1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hidden="1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hidden="1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hidden="1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hidden="1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hidden="1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hidden="1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hidden="1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hidden="1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hidden="1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hidden="1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hidden="1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hidden="1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hidden="1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hidden="1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hidden="1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hidden="1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hidden="1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hidden="1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hidden="1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hidden="1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hidden="1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hidden="1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hidden="1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hidden="1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hidden="1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hidden="1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hidden="1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hidden="1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hidden="1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hidden="1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hidden="1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hidden="1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hidden="1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hidden="1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hidden="1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hidden="1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hidden="1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hidden="1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hidden="1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hidden="1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hidden="1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hidden="1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hidden="1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hidden="1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hidden="1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hidden="1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hidden="1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hidden="1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hidden="1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hidden="1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hidden="1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hidden="1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hidden="1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hidden="1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hidden="1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hidden="1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hidden="1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hidden="1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hidden="1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hidden="1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hidden="1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hidden="1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hidden="1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hidden="1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hidden="1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hidden="1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hidden="1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hidden="1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hidden="1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hidden="1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hidden="1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hidden="1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hidden="1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hidden="1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hidden="1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hidden="1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hidden="1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hidden="1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hidden="1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hidden="1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hidden="1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hidden="1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hidden="1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hidden="1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hidden="1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hidden="1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hidden="1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hidden="1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hidden="1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hidden="1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hidden="1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hidden="1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hidden="1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hidden="1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hidden="1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hidden="1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hidden="1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hidden="1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hidden="1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hidden="1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hidden="1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hidden="1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hidden="1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hidden="1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hidden="1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hidden="1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hidden="1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hidden="1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hidden="1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hidden="1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hidden="1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hidden="1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hidden="1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hidden="1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hidden="1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hidden="1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hidden="1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hidden="1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hidden="1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hidden="1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hidden="1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hidden="1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hidden="1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hidden="1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hidden="1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hidden="1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hidden="1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hidden="1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hidden="1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hidden="1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hidden="1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hidden="1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hidden="1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hidden="1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hidden="1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hidden="1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hidden="1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hidden="1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hidden="1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hidden="1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hidden="1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hidden="1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hidden="1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hidden="1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hidden="1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hidden="1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hidden="1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hidden="1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hidden="1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hidden="1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hidden="1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hidden="1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hidden="1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hidden="1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hidden="1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hidden="1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hidden="1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hidden="1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hidden="1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hidden="1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hidden="1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hidden="1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hidden="1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hidden="1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hidden="1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hidden="1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hidden="1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hidden="1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hidden="1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hidden="1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hidden="1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hidden="1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hidden="1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hidden="1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hidden="1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hidden="1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hidden="1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hidden="1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hidden="1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hidden="1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hidden="1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hidden="1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hidden="1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hidden="1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hidden="1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hidden="1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hidden="1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hidden="1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hidden="1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hidden="1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hidden="1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hidden="1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hidden="1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hidden="1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hidden="1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hidden="1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hidden="1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hidden="1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hidden="1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hidden="1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hidden="1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hidden="1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hidden="1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hidden="1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hidden="1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hidden="1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hidden="1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hidden="1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hidden="1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hidden="1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hidden="1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hidden="1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hidden="1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hidden="1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hidden="1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hidden="1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hidden="1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hidden="1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hidden="1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hidden="1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hidden="1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hidden="1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hidden="1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hidden="1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hidden="1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hidden="1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hidden="1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hidden="1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hidden="1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hidden="1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hidden="1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hidden="1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hidden="1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hidden="1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hidden="1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hidden="1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hidden="1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hidden="1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hidden="1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hidden="1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hidden="1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hidden="1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hidden="1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hidden="1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hidden="1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hidden="1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hidden="1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hidden="1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hidden="1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hidden="1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hidden="1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hidden="1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hidden="1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hidden="1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hidden="1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hidden="1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hidden="1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hidden="1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hidden="1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hidden="1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hidden="1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hidden="1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hidden="1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hidden="1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hidden="1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hidden="1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hidden="1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hidden="1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hidden="1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hidden="1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hidden="1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hidden="1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hidden="1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hidden="1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hidden="1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hidden="1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hidden="1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hidden="1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hidden="1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hidden="1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hidden="1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hidden="1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hidden="1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hidden="1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hidden="1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hidden="1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hidden="1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hidden="1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hidden="1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hidden="1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hidden="1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hidden="1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hidden="1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hidden="1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hidden="1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hidden="1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hidden="1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hidden="1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hidden="1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hidden="1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hidden="1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hidden="1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hidden="1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hidden="1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hidden="1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hidden="1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hidden="1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hidden="1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hidden="1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hidden="1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hidden="1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hidden="1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hidden="1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hidden="1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hidden="1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hidden="1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hidden="1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hidden="1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hidden="1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hidden="1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hidden="1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hidden="1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hidden="1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hidden="1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hidden="1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hidden="1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hidden="1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hidden="1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hidden="1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hidden="1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hidden="1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hidden="1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hidden="1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hidden="1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hidden="1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hidden="1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hidden="1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hidden="1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hidden="1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hidden="1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hidden="1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hidden="1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hidden="1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hidden="1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hidden="1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hidden="1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hidden="1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hidden="1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hidden="1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hidden="1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hidden="1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hidden="1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hidden="1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hidden="1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hidden="1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hidden="1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hidden="1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hidden="1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hidden="1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hidden="1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hidden="1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hidden="1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hidden="1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hidden="1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hidden="1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hidden="1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hidden="1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hidden="1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hidden="1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hidden="1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hidden="1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hidden="1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hidden="1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hidden="1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hidden="1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hidden="1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hidden="1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hidden="1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hidden="1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hidden="1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hidden="1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hidden="1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hidden="1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hidden="1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hidden="1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hidden="1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hidden="1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hidden="1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hidden="1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hidden="1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hidden="1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hidden="1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hidden="1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hidden="1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hidden="1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hidden="1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hidden="1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hidden="1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hidden="1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hidden="1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hidden="1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hidden="1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hidden="1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hidden="1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hidden="1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hidden="1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hidden="1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hidden="1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hidden="1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hidden="1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hidden="1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hidden="1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hidden="1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hidden="1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hidden="1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hidden="1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hidden="1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hidden="1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hidden="1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hidden="1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hidden="1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hidden="1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hidden="1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hidden="1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hidden="1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hidden="1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hidden="1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hidden="1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hidden="1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hidden="1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hidden="1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hidden="1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hidden="1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hidden="1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hidden="1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hidden="1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hidden="1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hidden="1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hidden="1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hidden="1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hidden="1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hidden="1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hidden="1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hidden="1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hidden="1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hidden="1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hidden="1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hidden="1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hidden="1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hidden="1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hidden="1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hidden="1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hidden="1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hidden="1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hidden="1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hidden="1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hidden="1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hidden="1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hidden="1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hidden="1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hidden="1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hidden="1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hidden="1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hidden="1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hidden="1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hidden="1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hidden="1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hidden="1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hidden="1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hidden="1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hidden="1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hidden="1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hidden="1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hidden="1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hidden="1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hidden="1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hidden="1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hidden="1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hidden="1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hidden="1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hidden="1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hidden="1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hidden="1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hidden="1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hidden="1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hidden="1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hidden="1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hidden="1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hidden="1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hidden="1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hidden="1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hidden="1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hidden="1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hidden="1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hidden="1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hidden="1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hidden="1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hidden="1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hidden="1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hidden="1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hidden="1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hidden="1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hidden="1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hidden="1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hidden="1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hidden="1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hidden="1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hidden="1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hidden="1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hidden="1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hidden="1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hidden="1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hidden="1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hidden="1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hidden="1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hidden="1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hidden="1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hidden="1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hidden="1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hidden="1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hidden="1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hidden="1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hidden="1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hidden="1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hidden="1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hidden="1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hidden="1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hidden="1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hidden="1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hidden="1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hidden="1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hidden="1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hidden="1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hidden="1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hidden="1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hidden="1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hidden="1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hidden="1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hidden="1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hidden="1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hidden="1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hidden="1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hidden="1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hidden="1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hidden="1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hidden="1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hidden="1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hidden="1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hidden="1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hidden="1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hidden="1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09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>
    <filterColumn colId="21">
      <customFilters>
        <customFilter operator="notEqual" val=" "/>
      </customFilters>
    </filterColumn>
  </autoFilter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BL1" zoomScale="71" zoomScaleNormal="90" workbookViewId="0">
      <pane ySplit="4" topLeftCell="A5" activePane="bottomLeft" state="frozen"/>
      <selection pane="bottomLeft" activeCell="BP6" sqref="BP6:BP8"/>
    </sheetView>
  </sheetViews>
  <sheetFormatPr defaultColWidth="0" defaultRowHeight="14.5" zeroHeight="1" x14ac:dyDescent="0.35"/>
  <cols>
    <col min="1" max="1" width="8.54296875" style="113" customWidth="1"/>
    <col min="2" max="2" width="8.81640625" style="113" customWidth="1"/>
    <col min="3" max="3" width="17.6328125" style="113" customWidth="1"/>
    <col min="4" max="4" width="17" style="113" customWidth="1"/>
    <col min="5" max="6" width="8.81640625" style="113" customWidth="1"/>
    <col min="7" max="7" width="15.36328125" style="113" customWidth="1"/>
    <col min="8" max="8" width="21.1796875" style="113" customWidth="1"/>
    <col min="9" max="9" width="8.81640625" style="113" customWidth="1"/>
    <col min="10" max="10" width="16.1796875" style="113" customWidth="1"/>
    <col min="11" max="12" width="8.81640625" style="113" customWidth="1"/>
    <col min="13" max="13" width="20.453125" style="113" customWidth="1"/>
    <col min="14" max="17" width="8.81640625" style="113" customWidth="1"/>
    <col min="18" max="18" width="19.1796875" style="113" customWidth="1"/>
    <col min="19" max="23" width="8.81640625" style="113" customWidth="1"/>
    <col min="24" max="24" width="18.90625" style="113" customWidth="1"/>
    <col min="25" max="25" width="13.453125" style="113" customWidth="1"/>
    <col min="26" max="26" width="23" style="113" customWidth="1"/>
    <col min="27" max="27" width="16.90625" style="113" customWidth="1"/>
    <col min="28" max="32" width="8.81640625" style="113" customWidth="1"/>
    <col min="33" max="33" width="19.08984375" style="113" customWidth="1"/>
    <col min="34" max="34" width="15.453125" style="113" customWidth="1"/>
    <col min="35" max="35" width="21.453125" style="113" customWidth="1"/>
    <col min="36" max="37" width="8.81640625" style="113" customWidth="1"/>
    <col min="38" max="38" width="20.81640625" style="113" customWidth="1"/>
    <col min="39" max="50" width="8.81640625" style="113" customWidth="1"/>
    <col min="51" max="51" width="13.08984375" style="113" customWidth="1"/>
    <col min="52" max="52" width="10.453125" style="113" customWidth="1"/>
    <col min="53" max="53" width="12.6328125" style="113" customWidth="1"/>
    <col min="54" max="54" width="13.81640625" style="113" customWidth="1"/>
    <col min="55" max="55" width="8.81640625" style="113" customWidth="1"/>
    <col min="56" max="56" width="15.90625" style="113" customWidth="1"/>
    <col min="57" max="57" width="12.81640625" style="113" customWidth="1"/>
    <col min="58" max="58" width="16" style="113" customWidth="1"/>
    <col min="59" max="59" width="18.1796875" style="113" customWidth="1"/>
    <col min="60" max="60" width="24.1796875" style="113" customWidth="1"/>
    <col min="61" max="61" width="19.453125" style="113" customWidth="1"/>
    <col min="62" max="62" width="24.1796875" style="113" customWidth="1"/>
    <col min="63" max="63" width="23.54296875" style="114" customWidth="1"/>
    <col min="64" max="64" width="21.453125" style="114" bestFit="1" customWidth="1"/>
    <col min="65" max="65" width="23" style="115" bestFit="1" customWidth="1"/>
    <col min="66" max="66" width="27.453125" style="116" customWidth="1"/>
    <col min="67" max="67" width="18.54296875" style="117" customWidth="1"/>
    <col min="68" max="68" width="12.1796875" style="113" customWidth="1"/>
    <col min="69" max="69" width="27" style="118" customWidth="1"/>
    <col min="70" max="70" width="78.81640625" style="113" customWidth="1"/>
    <col min="71" max="71" width="8.81640625" style="113" customWidth="1"/>
    <col min="72" max="16384" width="8.81640625" style="113" hidden="1"/>
  </cols>
  <sheetData>
    <row r="1" spans="1:70" x14ac:dyDescent="0.35">
      <c r="A1" s="102" t="s">
        <v>207</v>
      </c>
      <c r="B1" s="120"/>
      <c r="C1" s="120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100"/>
      <c r="BM1" s="101"/>
      <c r="BN1" s="99"/>
      <c r="BO1" s="99"/>
      <c r="BP1" s="99"/>
      <c r="BQ1" s="99"/>
      <c r="BR1" s="99"/>
    </row>
    <row r="2" spans="1:70" x14ac:dyDescent="0.35">
      <c r="A2" s="102" t="s">
        <v>205</v>
      </c>
      <c r="B2" s="120"/>
      <c r="C2" s="120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100"/>
      <c r="BM2" s="101"/>
      <c r="BN2" s="99"/>
      <c r="BO2" s="99"/>
      <c r="BP2" s="99"/>
      <c r="BQ2" s="99"/>
      <c r="BR2" s="99"/>
    </row>
    <row r="3" spans="1:70" x14ac:dyDescent="0.35">
      <c r="A3" s="102" t="s">
        <v>206</v>
      </c>
      <c r="B3" s="120"/>
      <c r="C3" s="120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112" t="s">
        <v>232</v>
      </c>
      <c r="BH3" s="112" t="s">
        <v>234</v>
      </c>
      <c r="BI3" s="99"/>
      <c r="BJ3" s="99"/>
      <c r="BK3" s="99"/>
      <c r="BL3" s="100"/>
      <c r="BM3" s="101"/>
      <c r="BN3" s="99"/>
      <c r="BO3" s="99"/>
      <c r="BP3" s="99"/>
      <c r="BQ3" s="112" t="s">
        <v>232</v>
      </c>
      <c r="BR3" s="112" t="s">
        <v>234</v>
      </c>
    </row>
    <row r="4" spans="1:70" ht="39" x14ac:dyDescent="0.35">
      <c r="A4" s="106" t="s">
        <v>219</v>
      </c>
      <c r="B4" s="106" t="s">
        <v>5</v>
      </c>
      <c r="C4" s="106" t="s">
        <v>4</v>
      </c>
      <c r="D4" s="106" t="s">
        <v>66</v>
      </c>
      <c r="E4" s="106" t="s">
        <v>65</v>
      </c>
      <c r="F4" s="106" t="s">
        <v>20</v>
      </c>
      <c r="G4" s="106" t="s">
        <v>1</v>
      </c>
      <c r="H4" s="106" t="s">
        <v>220</v>
      </c>
      <c r="I4" s="106" t="s">
        <v>21</v>
      </c>
      <c r="J4" s="106" t="s">
        <v>221</v>
      </c>
      <c r="K4" s="106" t="s">
        <v>22</v>
      </c>
      <c r="L4" s="106" t="s">
        <v>23</v>
      </c>
      <c r="M4" s="106" t="s">
        <v>24</v>
      </c>
      <c r="N4" s="106" t="s">
        <v>25</v>
      </c>
      <c r="O4" s="106" t="s">
        <v>10</v>
      </c>
      <c r="P4" s="106" t="s">
        <v>26</v>
      </c>
      <c r="Q4" s="106" t="s">
        <v>27</v>
      </c>
      <c r="R4" s="106" t="s">
        <v>28</v>
      </c>
      <c r="S4" s="106" t="s">
        <v>222</v>
      </c>
      <c r="T4" s="106" t="s">
        <v>223</v>
      </c>
      <c r="U4" s="106" t="s">
        <v>29</v>
      </c>
      <c r="V4" s="106" t="s">
        <v>30</v>
      </c>
      <c r="W4" s="106" t="s">
        <v>31</v>
      </c>
      <c r="X4" s="106" t="s">
        <v>32</v>
      </c>
      <c r="Y4" s="106" t="s">
        <v>33</v>
      </c>
      <c r="Z4" s="106" t="s">
        <v>34</v>
      </c>
      <c r="AA4" s="106" t="s">
        <v>35</v>
      </c>
      <c r="AB4" s="106" t="s">
        <v>36</v>
      </c>
      <c r="AC4" s="106" t="s">
        <v>37</v>
      </c>
      <c r="AD4" s="106" t="s">
        <v>38</v>
      </c>
      <c r="AE4" s="106" t="s">
        <v>39</v>
      </c>
      <c r="AF4" s="106" t="s">
        <v>224</v>
      </c>
      <c r="AG4" s="106" t="s">
        <v>225</v>
      </c>
      <c r="AH4" s="106" t="s">
        <v>226</v>
      </c>
      <c r="AI4" s="106" t="s">
        <v>40</v>
      </c>
      <c r="AJ4" s="106" t="s">
        <v>41</v>
      </c>
      <c r="AK4" s="106" t="s">
        <v>42</v>
      </c>
      <c r="AL4" s="106" t="s">
        <v>43</v>
      </c>
      <c r="AM4" s="106" t="s">
        <v>227</v>
      </c>
      <c r="AN4" s="106" t="s">
        <v>44</v>
      </c>
      <c r="AO4" s="106" t="s">
        <v>45</v>
      </c>
      <c r="AP4" s="106" t="s">
        <v>228</v>
      </c>
      <c r="AQ4" s="106" t="s">
        <v>229</v>
      </c>
      <c r="AR4" s="106" t="s">
        <v>46</v>
      </c>
      <c r="AS4" s="106" t="s">
        <v>47</v>
      </c>
      <c r="AT4" s="106" t="s">
        <v>48</v>
      </c>
      <c r="AU4" s="106" t="s">
        <v>49</v>
      </c>
      <c r="AV4" s="106" t="s">
        <v>230</v>
      </c>
      <c r="AW4" s="106" t="s">
        <v>50</v>
      </c>
      <c r="AX4" s="106" t="s">
        <v>51</v>
      </c>
      <c r="AY4" s="106" t="s">
        <v>52</v>
      </c>
      <c r="AZ4" s="106" t="s">
        <v>53</v>
      </c>
      <c r="BA4" s="106" t="s">
        <v>54</v>
      </c>
      <c r="BB4" s="106" t="s">
        <v>55</v>
      </c>
      <c r="BC4" s="106" t="s">
        <v>56</v>
      </c>
      <c r="BD4" s="106" t="s">
        <v>57</v>
      </c>
      <c r="BE4" s="107" t="s">
        <v>58</v>
      </c>
      <c r="BF4" s="106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3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hidden="1" customHeight="1" x14ac:dyDescent="0.35">
      <c r="A5" s="121">
        <v>1</v>
      </c>
      <c r="B5" s="121" t="s">
        <v>248</v>
      </c>
      <c r="C5" s="121" t="s">
        <v>249</v>
      </c>
      <c r="D5" s="121" t="s">
        <v>284</v>
      </c>
      <c r="E5" s="121" t="s">
        <v>285</v>
      </c>
      <c r="F5" s="121" t="s">
        <v>285</v>
      </c>
      <c r="G5" s="121" t="s">
        <v>286</v>
      </c>
      <c r="H5" s="121" t="s">
        <v>287</v>
      </c>
      <c r="I5" s="121">
        <v>9574</v>
      </c>
      <c r="J5" s="121" t="s">
        <v>293</v>
      </c>
      <c r="K5" s="121">
        <v>9574</v>
      </c>
      <c r="L5" s="121" t="s">
        <v>288</v>
      </c>
      <c r="M5" s="121" t="s">
        <v>289</v>
      </c>
      <c r="N5" s="121">
        <v>15312</v>
      </c>
      <c r="O5" s="121" t="s">
        <v>294</v>
      </c>
      <c r="P5" s="121">
        <v>22328</v>
      </c>
      <c r="Q5" s="121" t="s">
        <v>295</v>
      </c>
      <c r="R5" s="121" t="s">
        <v>253</v>
      </c>
      <c r="S5" s="121" t="s">
        <v>302</v>
      </c>
      <c r="T5" s="121" t="s">
        <v>302</v>
      </c>
      <c r="U5" s="121" t="s">
        <v>251</v>
      </c>
      <c r="V5" s="121" t="s">
        <v>252</v>
      </c>
      <c r="W5" s="121">
        <v>0</v>
      </c>
      <c r="X5" s="121" t="s">
        <v>254</v>
      </c>
      <c r="Y5" s="121">
        <v>18745896</v>
      </c>
      <c r="Z5" s="121" t="s">
        <v>256</v>
      </c>
      <c r="AA5" s="121" t="s">
        <v>303</v>
      </c>
      <c r="AB5" s="122">
        <v>62232</v>
      </c>
      <c r="AC5" s="121" t="s">
        <v>262</v>
      </c>
      <c r="AD5" s="121">
        <v>52</v>
      </c>
      <c r="AE5" s="121" t="s">
        <v>263</v>
      </c>
      <c r="AF5" s="121" t="s">
        <v>304</v>
      </c>
      <c r="AG5" s="121" t="s">
        <v>305</v>
      </c>
      <c r="AH5" s="121" t="s">
        <v>269</v>
      </c>
      <c r="AI5" s="121" t="s">
        <v>303</v>
      </c>
      <c r="AJ5" s="122">
        <v>1510</v>
      </c>
      <c r="AK5" s="122">
        <v>1510</v>
      </c>
      <c r="AL5" s="121" t="s">
        <v>264</v>
      </c>
      <c r="AM5" s="122">
        <v>46735.94</v>
      </c>
      <c r="AN5" s="122">
        <v>472</v>
      </c>
      <c r="AO5" s="122">
        <v>47207.94</v>
      </c>
      <c r="AP5" s="122">
        <v>15734.06</v>
      </c>
      <c r="AQ5" s="122">
        <v>740</v>
      </c>
      <c r="AR5" s="122">
        <v>16474.060000000001</v>
      </c>
      <c r="AS5" s="122">
        <v>15496.06</v>
      </c>
      <c r="AT5" s="122">
        <v>740</v>
      </c>
      <c r="AU5" s="122">
        <v>16236.06</v>
      </c>
      <c r="AV5" s="121">
        <v>114</v>
      </c>
      <c r="AW5" s="119"/>
      <c r="AX5" s="119"/>
      <c r="AY5" s="119"/>
      <c r="AZ5" s="119"/>
      <c r="BA5" s="119"/>
      <c r="BB5" s="121" t="s">
        <v>282</v>
      </c>
      <c r="BC5" s="119"/>
      <c r="BD5" s="121"/>
      <c r="BE5" s="122">
        <v>0</v>
      </c>
      <c r="BF5" s="121" t="s">
        <v>302</v>
      </c>
      <c r="BG5" s="121" t="s">
        <v>316</v>
      </c>
      <c r="BH5" s="119" t="s">
        <v>336</v>
      </c>
      <c r="BI5" s="119" t="s">
        <v>105</v>
      </c>
      <c r="BJ5" s="126">
        <v>46105</v>
      </c>
      <c r="BK5" s="94"/>
      <c r="BL5" s="94" t="s">
        <v>110</v>
      </c>
      <c r="BM5" s="95" t="s">
        <v>125</v>
      </c>
      <c r="BN5" s="96" t="s">
        <v>193</v>
      </c>
      <c r="BO5" s="94" t="s">
        <v>238</v>
      </c>
      <c r="BP5" s="94" t="s">
        <v>238</v>
      </c>
      <c r="BQ5" s="94" t="s">
        <v>238</v>
      </c>
      <c r="BR5" s="69" t="s">
        <v>238</v>
      </c>
    </row>
    <row r="6" spans="1:70" ht="30" customHeight="1" x14ac:dyDescent="0.35">
      <c r="A6" s="121">
        <v>1</v>
      </c>
      <c r="B6" s="121" t="s">
        <v>248</v>
      </c>
      <c r="C6" s="121" t="s">
        <v>249</v>
      </c>
      <c r="D6" s="121" t="s">
        <v>284</v>
      </c>
      <c r="E6" s="121" t="s">
        <v>285</v>
      </c>
      <c r="F6" s="121" t="s">
        <v>285</v>
      </c>
      <c r="G6" s="121" t="s">
        <v>286</v>
      </c>
      <c r="H6" s="121" t="s">
        <v>287</v>
      </c>
      <c r="I6" s="121">
        <v>9584</v>
      </c>
      <c r="J6" s="121" t="s">
        <v>299</v>
      </c>
      <c r="K6" s="121">
        <v>9584</v>
      </c>
      <c r="L6" s="121" t="s">
        <v>290</v>
      </c>
      <c r="M6" s="121" t="s">
        <v>291</v>
      </c>
      <c r="N6" s="121">
        <v>350637</v>
      </c>
      <c r="O6" s="121" t="s">
        <v>300</v>
      </c>
      <c r="P6" s="121">
        <v>499119</v>
      </c>
      <c r="Q6" s="121" t="s">
        <v>301</v>
      </c>
      <c r="R6" s="121" t="s">
        <v>257</v>
      </c>
      <c r="S6" s="121" t="s">
        <v>308</v>
      </c>
      <c r="T6" s="121" t="s">
        <v>308</v>
      </c>
      <c r="U6" s="121" t="s">
        <v>251</v>
      </c>
      <c r="V6" s="121" t="s">
        <v>250</v>
      </c>
      <c r="W6" s="121">
        <v>541</v>
      </c>
      <c r="X6" s="121" t="s">
        <v>258</v>
      </c>
      <c r="Y6" s="121">
        <v>348758107</v>
      </c>
      <c r="Z6" s="121" t="s">
        <v>309</v>
      </c>
      <c r="AA6" s="121" t="s">
        <v>273</v>
      </c>
      <c r="AB6" s="122">
        <v>44040</v>
      </c>
      <c r="AC6" s="121" t="s">
        <v>259</v>
      </c>
      <c r="AD6" s="121">
        <v>24</v>
      </c>
      <c r="AE6" s="121" t="s">
        <v>260</v>
      </c>
      <c r="AF6" s="121" t="s">
        <v>275</v>
      </c>
      <c r="AG6" s="121" t="s">
        <v>274</v>
      </c>
      <c r="AH6" s="121" t="s">
        <v>272</v>
      </c>
      <c r="AI6" s="121" t="s">
        <v>268</v>
      </c>
      <c r="AJ6" s="122">
        <v>2260</v>
      </c>
      <c r="AK6" s="122">
        <v>2350</v>
      </c>
      <c r="AL6" s="121" t="s">
        <v>280</v>
      </c>
      <c r="AM6" s="122">
        <v>37266.51</v>
      </c>
      <c r="AN6" s="122">
        <v>11993.49</v>
      </c>
      <c r="AO6" s="122">
        <v>49260</v>
      </c>
      <c r="AP6" s="122">
        <v>6773.49</v>
      </c>
      <c r="AQ6" s="122">
        <v>276.51</v>
      </c>
      <c r="AR6" s="122">
        <v>7050</v>
      </c>
      <c r="AS6" s="122">
        <v>6773.49</v>
      </c>
      <c r="AT6" s="122">
        <v>276.51</v>
      </c>
      <c r="AU6" s="122">
        <v>7050</v>
      </c>
      <c r="AV6" s="121">
        <v>40</v>
      </c>
      <c r="AW6" s="119"/>
      <c r="AX6" s="119"/>
      <c r="AY6" s="119"/>
      <c r="AZ6" s="119"/>
      <c r="BA6" s="119"/>
      <c r="BB6" s="121" t="s">
        <v>282</v>
      </c>
      <c r="BC6" s="119"/>
      <c r="BD6" s="121" t="s">
        <v>279</v>
      </c>
      <c r="BE6" s="122">
        <v>44040</v>
      </c>
      <c r="BF6" s="121" t="s">
        <v>308</v>
      </c>
      <c r="BG6" s="121" t="s">
        <v>317</v>
      </c>
      <c r="BH6" s="119" t="s">
        <v>336</v>
      </c>
      <c r="BI6" s="119" t="s">
        <v>105</v>
      </c>
      <c r="BJ6" s="126">
        <v>46105</v>
      </c>
      <c r="BK6" s="94"/>
      <c r="BL6" s="94" t="s">
        <v>109</v>
      </c>
      <c r="BM6" s="95" t="s">
        <v>114</v>
      </c>
      <c r="BN6" s="96" t="s">
        <v>192</v>
      </c>
      <c r="BO6" s="119" t="s">
        <v>236</v>
      </c>
      <c r="BP6" s="119">
        <v>2250</v>
      </c>
      <c r="BQ6" s="42" t="s">
        <v>194</v>
      </c>
      <c r="BR6" s="69" t="s">
        <v>335</v>
      </c>
    </row>
    <row r="7" spans="1:70" ht="30" customHeight="1" x14ac:dyDescent="0.35">
      <c r="A7" s="121">
        <v>2</v>
      </c>
      <c r="B7" s="121" t="s">
        <v>248</v>
      </c>
      <c r="C7" s="121" t="s">
        <v>249</v>
      </c>
      <c r="D7" s="121" t="s">
        <v>284</v>
      </c>
      <c r="E7" s="121" t="s">
        <v>285</v>
      </c>
      <c r="F7" s="121" t="s">
        <v>285</v>
      </c>
      <c r="G7" s="121" t="s">
        <v>286</v>
      </c>
      <c r="H7" s="121" t="s">
        <v>287</v>
      </c>
      <c r="I7" s="121">
        <v>9576</v>
      </c>
      <c r="J7" s="121" t="s">
        <v>292</v>
      </c>
      <c r="K7" s="121">
        <v>9576</v>
      </c>
      <c r="L7" s="121" t="s">
        <v>290</v>
      </c>
      <c r="M7" s="121" t="s">
        <v>291</v>
      </c>
      <c r="N7" s="121">
        <v>15314</v>
      </c>
      <c r="O7" s="121" t="s">
        <v>297</v>
      </c>
      <c r="P7" s="121">
        <v>22330</v>
      </c>
      <c r="Q7" s="121" t="s">
        <v>298</v>
      </c>
      <c r="R7" s="121" t="s">
        <v>257</v>
      </c>
      <c r="S7" s="121" t="s">
        <v>312</v>
      </c>
      <c r="T7" s="121" t="s">
        <v>312</v>
      </c>
      <c r="U7" s="121" t="s">
        <v>251</v>
      </c>
      <c r="V7" s="121" t="s">
        <v>250</v>
      </c>
      <c r="W7" s="121">
        <v>541</v>
      </c>
      <c r="X7" s="121" t="s">
        <v>258</v>
      </c>
      <c r="Y7" s="121">
        <v>349992633</v>
      </c>
      <c r="Z7" s="121" t="s">
        <v>255</v>
      </c>
      <c r="AA7" s="121" t="s">
        <v>267</v>
      </c>
      <c r="AB7" s="122">
        <v>76197</v>
      </c>
      <c r="AC7" s="121" t="s">
        <v>265</v>
      </c>
      <c r="AD7" s="121">
        <v>24</v>
      </c>
      <c r="AE7" s="121" t="s">
        <v>263</v>
      </c>
      <c r="AF7" s="121" t="s">
        <v>306</v>
      </c>
      <c r="AG7" s="121" t="s">
        <v>270</v>
      </c>
      <c r="AH7" s="121" t="s">
        <v>261</v>
      </c>
      <c r="AI7" s="121" t="s">
        <v>311</v>
      </c>
      <c r="AJ7" s="122">
        <v>4277</v>
      </c>
      <c r="AK7" s="122">
        <v>4100</v>
      </c>
      <c r="AL7" s="121" t="s">
        <v>281</v>
      </c>
      <c r="AM7" s="122">
        <v>68245.63</v>
      </c>
      <c r="AN7" s="122">
        <v>22131.37</v>
      </c>
      <c r="AO7" s="122">
        <v>90377</v>
      </c>
      <c r="AP7" s="122">
        <v>7951.37</v>
      </c>
      <c r="AQ7" s="122">
        <v>248.63</v>
      </c>
      <c r="AR7" s="122">
        <v>8200</v>
      </c>
      <c r="AS7" s="122">
        <v>7951.37</v>
      </c>
      <c r="AT7" s="122">
        <v>248.63</v>
      </c>
      <c r="AU7" s="122">
        <v>8200</v>
      </c>
      <c r="AV7" s="121">
        <v>37</v>
      </c>
      <c r="AW7" s="119"/>
      <c r="AX7" s="119"/>
      <c r="AY7" s="119"/>
      <c r="AZ7" s="119"/>
      <c r="BA7" s="119"/>
      <c r="BB7" s="121" t="s">
        <v>282</v>
      </c>
      <c r="BC7" s="119"/>
      <c r="BD7" s="121" t="s">
        <v>283</v>
      </c>
      <c r="BE7" s="122">
        <v>76197</v>
      </c>
      <c r="BF7" s="121" t="s">
        <v>312</v>
      </c>
      <c r="BG7" s="121" t="s">
        <v>318</v>
      </c>
      <c r="BH7" s="119" t="s">
        <v>336</v>
      </c>
      <c r="BI7" s="119" t="s">
        <v>105</v>
      </c>
      <c r="BJ7" s="126">
        <v>46105</v>
      </c>
      <c r="BK7" s="94"/>
      <c r="BL7" s="94" t="s">
        <v>109</v>
      </c>
      <c r="BM7" s="95" t="s">
        <v>114</v>
      </c>
      <c r="BN7" s="96" t="s">
        <v>192</v>
      </c>
      <c r="BO7" s="119" t="s">
        <v>236</v>
      </c>
      <c r="BP7" s="119">
        <v>8200</v>
      </c>
      <c r="BQ7" s="42" t="s">
        <v>194</v>
      </c>
      <c r="BR7" s="69" t="s">
        <v>333</v>
      </c>
    </row>
    <row r="8" spans="1:70" ht="30" customHeight="1" x14ac:dyDescent="0.35">
      <c r="A8" s="121">
        <v>3</v>
      </c>
      <c r="B8" s="121" t="s">
        <v>248</v>
      </c>
      <c r="C8" s="121" t="s">
        <v>249</v>
      </c>
      <c r="D8" s="121" t="s">
        <v>284</v>
      </c>
      <c r="E8" s="121" t="s">
        <v>285</v>
      </c>
      <c r="F8" s="121" t="s">
        <v>285</v>
      </c>
      <c r="G8" s="121" t="s">
        <v>286</v>
      </c>
      <c r="H8" s="121" t="s">
        <v>287</v>
      </c>
      <c r="I8" s="121">
        <v>168992</v>
      </c>
      <c r="J8" s="121" t="s">
        <v>296</v>
      </c>
      <c r="K8" s="121">
        <v>168992</v>
      </c>
      <c r="L8" s="121" t="s">
        <v>290</v>
      </c>
      <c r="M8" s="121" t="s">
        <v>291</v>
      </c>
      <c r="N8" s="121">
        <v>290670</v>
      </c>
      <c r="O8" s="121" t="s">
        <v>307</v>
      </c>
      <c r="P8" s="121">
        <v>383161</v>
      </c>
      <c r="Q8" s="121" t="s">
        <v>313</v>
      </c>
      <c r="R8" s="121" t="s">
        <v>257</v>
      </c>
      <c r="S8" s="121" t="s">
        <v>314</v>
      </c>
      <c r="T8" s="121" t="s">
        <v>314</v>
      </c>
      <c r="U8" s="121" t="s">
        <v>251</v>
      </c>
      <c r="V8" s="121" t="s">
        <v>250</v>
      </c>
      <c r="W8" s="121">
        <v>541</v>
      </c>
      <c r="X8" s="121" t="s">
        <v>258</v>
      </c>
      <c r="Y8" s="121">
        <v>351249131</v>
      </c>
      <c r="Z8" s="121" t="s">
        <v>315</v>
      </c>
      <c r="AA8" s="121" t="s">
        <v>278</v>
      </c>
      <c r="AB8" s="122">
        <v>83704</v>
      </c>
      <c r="AC8" s="121" t="s">
        <v>262</v>
      </c>
      <c r="AD8" s="121">
        <v>24</v>
      </c>
      <c r="AE8" s="121" t="s">
        <v>266</v>
      </c>
      <c r="AF8" s="121" t="s">
        <v>310</v>
      </c>
      <c r="AG8" s="121" t="s">
        <v>271</v>
      </c>
      <c r="AH8" s="121" t="s">
        <v>261</v>
      </c>
      <c r="AI8" s="121" t="s">
        <v>276</v>
      </c>
      <c r="AJ8" s="122">
        <v>4448</v>
      </c>
      <c r="AK8" s="122">
        <v>4500</v>
      </c>
      <c r="AL8" s="121" t="s">
        <v>277</v>
      </c>
      <c r="AM8" s="122">
        <v>66503.490000000005</v>
      </c>
      <c r="AN8" s="122">
        <v>23344.51</v>
      </c>
      <c r="AO8" s="122">
        <v>89848</v>
      </c>
      <c r="AP8" s="122">
        <v>17200.509999999998</v>
      </c>
      <c r="AQ8" s="122">
        <v>899.49</v>
      </c>
      <c r="AR8" s="122">
        <v>18100</v>
      </c>
      <c r="AS8" s="122">
        <v>17200.509999999998</v>
      </c>
      <c r="AT8" s="122">
        <v>899.49</v>
      </c>
      <c r="AU8" s="122">
        <v>18100</v>
      </c>
      <c r="AV8" s="121">
        <v>34</v>
      </c>
      <c r="AW8" s="119"/>
      <c r="AX8" s="119"/>
      <c r="AY8" s="119"/>
      <c r="AZ8" s="119"/>
      <c r="BA8" s="119"/>
      <c r="BB8" s="121" t="s">
        <v>282</v>
      </c>
      <c r="BC8" s="119"/>
      <c r="BD8" s="121"/>
      <c r="BE8" s="122">
        <v>0</v>
      </c>
      <c r="BF8" s="121" t="s">
        <v>314</v>
      </c>
      <c r="BG8" s="121" t="s">
        <v>319</v>
      </c>
      <c r="BH8" s="119" t="s">
        <v>336</v>
      </c>
      <c r="BI8" s="119" t="s">
        <v>105</v>
      </c>
      <c r="BJ8" s="126">
        <v>46105</v>
      </c>
      <c r="BK8" s="94"/>
      <c r="BL8" s="94" t="s">
        <v>109</v>
      </c>
      <c r="BM8" s="95" t="s">
        <v>114</v>
      </c>
      <c r="BN8" s="96" t="s">
        <v>192</v>
      </c>
      <c r="BO8" s="119" t="s">
        <v>236</v>
      </c>
      <c r="BP8" s="119">
        <v>9000</v>
      </c>
      <c r="BQ8" s="42" t="s">
        <v>194</v>
      </c>
      <c r="BR8" s="69" t="s">
        <v>332</v>
      </c>
    </row>
    <row r="9" spans="1:70" ht="30" customHeight="1" x14ac:dyDescent="0.35"/>
    <row r="10" spans="1:70" x14ac:dyDescent="0.35"/>
    <row r="11" spans="1:70" x14ac:dyDescent="0.35"/>
    <row r="12" spans="1:70" x14ac:dyDescent="0.35"/>
    <row r="13" spans="1:70" x14ac:dyDescent="0.35"/>
    <row r="14" spans="1:70" x14ac:dyDescent="0.35"/>
    <row r="15" spans="1:70" x14ac:dyDescent="0.35"/>
    <row r="16" spans="1:70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  <row r="27" x14ac:dyDescent="0.35"/>
    <row r="28" x14ac:dyDescent="0.35"/>
    <row r="29" x14ac:dyDescent="0.35"/>
    <row r="30" x14ac:dyDescent="0.35"/>
    <row r="31" x14ac:dyDescent="0.35"/>
    <row r="32" x14ac:dyDescent="0.35"/>
    <row r="33" x14ac:dyDescent="0.35"/>
    <row r="34" x14ac:dyDescent="0.35"/>
    <row r="35" x14ac:dyDescent="0.35"/>
    <row r="36" x14ac:dyDescent="0.35"/>
    <row r="37" x14ac:dyDescent="0.35"/>
    <row r="38" x14ac:dyDescent="0.35"/>
    <row r="39" x14ac:dyDescent="0.35"/>
    <row r="40" x14ac:dyDescent="0.35"/>
    <row r="41" x14ac:dyDescent="0.35"/>
    <row r="42" x14ac:dyDescent="0.35"/>
    <row r="43" x14ac:dyDescent="0.35"/>
    <row r="44" x14ac:dyDescent="0.35"/>
    <row r="45" x14ac:dyDescent="0.35"/>
    <row r="46" x14ac:dyDescent="0.35"/>
    <row r="47" x14ac:dyDescent="0.35"/>
    <row r="48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8" xr:uid="{0739AAAC-89A0-4907-B1C9-C9A11AC67F15}">
    <filterColumn colId="68">
      <filters>
        <filter val="Loan Card"/>
      </filters>
    </filterColumn>
  </autoFilter>
  <dataValidations count="6">
    <dataValidation type="custom" allowBlank="1" showInputMessage="1" showErrorMessage="1" error="Enter Valid Mobile Number_x000a_" sqref="BG5" xr:uid="{AF884420-8486-4D6A-8736-DA2C7604932A}">
      <formula1>AND(ISNUMBER(BG5),LEN(BG5)=10,NOT(ISERROR(VALUE(BG5))))</formula1>
    </dataValidation>
    <dataValidation type="custom" allowBlank="1" showInputMessage="1" showErrorMessage="1" error="Enter Valid Date" sqref="BJ5:BJ8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5:BN8" xr:uid="{360E6609-4AF1-42BB-8C4C-7DF9B8DF6715}">
      <formula1>IF($BI5=MMM,MMM,LC)</formula1>
    </dataValidation>
    <dataValidation type="list" allowBlank="1" showInputMessage="1" showErrorMessage="1" sqref="BM5:BM8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Q6:BQ8" xr:uid="{AD89D975-A2E9-487F-8C1A-14FA58EF845E}">
      <formula1>IF(AND($BI6=vv, $BL6=A), IF($BN6=AE, LDC, IF($BN6=NL, MBW)), IF(OR(AND($BI6=vv, $BL6=B), $BI6=tcs, AND($BI6=vv, $BL6=DD), AND($BI6=vv, $BL6=EE), AND($BI6=vv, $BL6=FF)), IF($BN6=AE, AOE, IF($BN6=NL, DCD, AOE)), MMM))</formula1>
    </dataValidation>
    <dataValidation type="list" allowBlank="1" showInputMessage="1" showErrorMessage="1" sqref="BO5:BO8 BP5:BQ5" xr:uid="{8EF08D65-DE5B-49F2-8024-0FC8ED9A029B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2AC6D5E-66F1-45D6-9B4D-F04355759CA6}">
          <x14:formula1>
            <xm:f>'Backup sheet'!$B$2:$B$4</xm:f>
          </x14:formula1>
          <xm:sqref>BI5:BI8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BL5:BL8</xm:sqref>
        </x14:dataValidation>
        <x14:dataValidation type="list" allowBlank="1" showInputMessage="1" showErrorMessage="1" xr:uid="{ED6D2B96-8B73-4F30-8CF4-022577BC191B}">
          <x14:formula1>
            <xm:f>IF($BI5='Backup sheet'!$B$4,'Backup sheet'!$C$2:$C$9, #REF!)</xm:f>
          </x14:formula1>
          <xm:sqref>BK5:BK8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Shankar Prasad Yeru</cp:lastModifiedBy>
  <cp:lastPrinted>2025-05-06T06:37:39Z</cp:lastPrinted>
  <dcterms:created xsi:type="dcterms:W3CDTF">2023-04-07T11:05:50Z</dcterms:created>
  <dcterms:modified xsi:type="dcterms:W3CDTF">2026-03-30T06:39:06Z</dcterms:modified>
</cp:coreProperties>
</file>