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4-2026\FN25-26-03787\"/>
    </mc:Choice>
  </mc:AlternateContent>
  <xr:revisionPtr revIDLastSave="0" documentId="13_ncr:1_{59D786C5-6BDA-44D1-9204-4603E06C30D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hevgaon">#REF!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5" i="20" s="1"/>
  <c r="B5" i="20"/>
  <c r="C11" i="20"/>
  <c r="F6" i="20"/>
  <c r="D6" i="20"/>
  <c r="D15" i="20"/>
  <c r="C9" i="20"/>
  <c r="C10" i="20"/>
  <c r="C13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C1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<sst xmlns="http://schemas.openxmlformats.org/spreadsheetml/2006/main" count="528" uniqueCount="301">
  <si>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</si>
  <si>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</si>
  <si>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</si>
  <si>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</si>
  <si>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</si>
  <si>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</si>
  <si>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</si>
  <si>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</si>
  <si>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</si>
  <si>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</si>
  <si>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</si>
  <si>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</si>
  <si>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</si>
  <si>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</si>
  <si>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</si>
  <si>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</si>
  <si>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</si>
  <si>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</si>
  <si>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</si>
  <si>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</si>
  <si>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</si>
  <si>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</si>
  <si>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</si>
  <si>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</si>
  <si>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</si>
  <si>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</si>
  <si>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</si>
  <si>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</si>
  <si>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</si>
  <si>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</si>
  <si>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</si>
  <si>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</si>
  <si>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</si>
  <si>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</si>
  <si>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</si>
  <si>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</si>
  <si>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</si>
  <si>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</si>
  <si>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</si>
  <si>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</si>
  <si>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</si>
  <si>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</si>
  <si>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</si>
  <si>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</si>
  <si>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</si>
  <si>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</si>
  <si>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</si>
  <si>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</si>
  <si>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</si>
  <si>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</si>
  <si>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</si>
  <si>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</si>
  <si>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</si>
  <si>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</si>
  <si>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</si>
  <si>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</si>
  <si>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</si>
  <si>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</si>
  <si>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</si>
  <si>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</si>
  <si>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</si>
  <si>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</si>
  <si>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</si>
  <si>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</si>
  <si>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</si>
  <si>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</si>
  <si>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</si>
  <si>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</si>
  <si>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</si>
  <si>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</si>
  <si>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</si>
  <si>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</si>
  <si>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</si>
  <si>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</si>
  <si>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</si>
  <si>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</si>
  <si>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</si>
  <si>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</si>
  <si>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</si>
  <si>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</si>
  <si>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</si>
  <si>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</si>
  <si>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</si>
  <si>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</si>
  <si>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</si>
  <si>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</si>
  <si>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</si>
  <si>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</si>
  <si>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</si>
  <si>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</si>
  <si>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</si>
  <si>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</si>
  <si>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</si>
  <si>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</si>
  <si>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</si>
  <si>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</si>
  <si>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</si>
  <si>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</si>
  <si>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</si>
  <si>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</si>
  <si>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</si>
  <si>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</si>
  <si>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</si>
  <si>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</si>
  <si>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</si>
  <si>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</si>
  <si>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</si>
  <si>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</si>
  <si>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</si>
  <si>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</si>
  <si>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</si>
  <si>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</si>
  <si>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</si>
  <si>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</si>
  <si>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</si>
  <si>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</si>
  <si>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</si>
  <si>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</si>
  <si>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</si>
  <si>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</si>
  <si>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</si>
  <si>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</si>
  <si>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</si>
  <si>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</si>
  <si>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</si>
  <si>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</si>
  <si>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</si>
  <si>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</si>
  <si>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</si>
  <si>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</si>
  <si>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</si>
  <si>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</si>
  <si>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</si>
  <si>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</si>
  <si>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</si>
  <si>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</si>
  <si>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</si>
  <si>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</si>
  <si>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</si>
  <si>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</si>
  <si>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</si>
  <si>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</si>
  <si>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</si>
  <si>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</si>
  <si>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</si>
  <si>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</si>
  <si>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</si>
  <si>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</si>
  <si>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</si>
  <si>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</si>
  <si>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</si>
  <si>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</si>
  <si>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</si>
  <si>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</si>
  <si>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</si>
  <si>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</si>
  <si>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</si>
  <si>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</si>
  <si>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</si>
  <si>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</si>
  <si>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</si>
  <si>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</si>
  <si>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</si>
  <si>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</si>
  <si>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</si>
  <si>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</si>
  <si>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</si>
  <si>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</si>
  <si>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</si>
  <si>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</si>
  <si>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</si>
  <si>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</si>
  <si>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</si>
  <si>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</si>
  <si>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</si>
  <si>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</si>
  <si>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</si>
  <si>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</si>
  <si>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</si>
  <si>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</si>
  <si>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</si>
  <si>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</si>
  <si>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</si>
  <si>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</si>
  <si>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</si>
  <si>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</si>
  <si>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</si>
  <si>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</si>
  <si>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</si>
  <si>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</si>
  <si>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</si>
  <si>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</si>
  <si>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</si>
  <si>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</si>
  <si>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</si>
  <si>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</si>
  <si>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</si>
  <si>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</si>
  <si>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</si>
  <si>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</si>
  <si>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</si>
  <si>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</si>
  <si>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</si>
  <si>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</si>
  <si>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</si>
  <si>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</si>
  <si>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</si>
  <si>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</si>
  <si>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</si>
  <si>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</si>
  <si>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</si>
  <si>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</si>
  <si>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</si>
  <si>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</si>
  <si>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</si>
  <si>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</si>
  <si>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</si>
  <si>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</si>
  <si>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</si>
  <si>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</si>
  <si>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</si>
  <si>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</si>
  <si>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</si>
  <si>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</si>
  <si>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</si>
  <si>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</si>
  <si>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</si>
  <si>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</si>
  <si>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</si>
  <si>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</si>
  <si>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</si>
  <si>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</si>
  <si>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</si>
  <si>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</si>
  <si>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</si>
  <si>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</si>
  <si>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</si>
  <si>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</si>
  <si>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</si>
  <si>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</si>
  <si>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</si>
  <si>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</si>
  <si>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</si>
  <si>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</si>
  <si>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</si>
  <si>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</si>
  <si>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</si>
  <si>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</si>
  <si>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</si>
  <si>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</si>
  <si>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Maharashtra</t>
  </si>
  <si>
    <t>Chetana</t>
  </si>
  <si>
    <t>GENERAL</t>
  </si>
  <si>
    <t>HINDU</t>
  </si>
  <si>
    <t>Loan Officer</t>
  </si>
  <si>
    <t>CSS</t>
  </si>
  <si>
    <t>Completed-Report Submitted</t>
  </si>
  <si>
    <t>Umesh Halmare/SF0031505</t>
  </si>
  <si>
    <t>Sambhajinagar</t>
  </si>
  <si>
    <t>Loha</t>
  </si>
  <si>
    <t>MR3056</t>
  </si>
  <si>
    <t>Mukhed</t>
  </si>
  <si>
    <t>SF0089110</t>
  </si>
  <si>
    <t>Gaikwad Akash Rama</t>
  </si>
  <si>
    <t>507558 C22</t>
  </si>
  <si>
    <t>Walmik Nagar, Mukhed  jijamata 2 507558 G2</t>
  </si>
  <si>
    <t>SSF2354517</t>
  </si>
  <si>
    <t>Chilli Business</t>
  </si>
  <si>
    <t>ANUSAYABAI SHANKARRAO GAVHANE</t>
  </si>
  <si>
    <t>23-Nov-2023</t>
  </si>
  <si>
    <t>3.98 Yrs</t>
  </si>
  <si>
    <t>24 Feb 2022</t>
  </si>
  <si>
    <t>&gt; 2 to 4 Years</t>
  </si>
  <si>
    <t>02-Jan-2024</t>
  </si>
  <si>
    <t>07-Jan-2025</t>
  </si>
  <si>
    <t>Avinash Shivaji Shinde</t>
  </si>
  <si>
    <t>SF0080280</t>
  </si>
  <si>
    <t>RH Sumit Pralhadrao Chandanshive/SF0087245</t>
  </si>
  <si>
    <t>AH Shivprasad Umakant Chitte/SF0098144</t>
  </si>
  <si>
    <t>Terminated</t>
  </si>
  <si>
    <t>As per loan card borrower 353785213_ANUSAYABAI SHANKARRAO GAVHANE regular paid the instalment to LO Avinash Shivaji Shinde/SF0080280 from Jan 2024 to Dec 2025 on below mention dated but LO Avinash Shivaji Shinde/SF0080280 not submit and nor posting the instalment. Total Fraud amount 
Rs 2780/- on 02 Jan 24 (Loan Card Sign)
Rs 2780/- on 02 July 24 (Loan Card Sign)
Rs 2780/- on 01 Oct 24 (Loan Card Sign)
Rs 2780/- on 25 Nov 24 (Digital Payment)
Rs 2780/- on 18 Dec 24 (Digital Payment)
Rs 2780/- on 09 Feb 25 (Digital Payment)
Rs 2780/- on 07 Mar 25 (Digital Payment)
Rs 2780/- on 05 April 25 (Digital Payment)
Rs 2780/- on 07 May 25 (Digital Payment)
Rs 2780/- on 07 June 25 (Digital Payment)
Rs 2780/- on 07 July 25 (Digital Payment)
Rs 2780/- on 03 Aug 25 (Digital Payment)
Rs 2780/- on 02 Sep 25 (Digital Payment)
Rs 2780/- on 02 Oct 25 (Digital Payment)
Rs 2780/- on 02 Nov 25 (Digital Payment)
Rs 2887/- on 02 Dec 25 (Digital Payment)</t>
  </si>
  <si>
    <t>As per loan card borrower 353785213_ANUSAYABAI SHANKARRAO GAVHANE paid the instalment Rs 2780 on dated 02 Jan 24 to LO Avinash Shivaji Shinde/SF0080280 but LO Avinash Shivaji Shinde/SF0080280 not submit and nor posting the instalment.</t>
  </si>
  <si>
    <t>As per loan card borrower 353785213_ANUSAYABAI SHANKARRAO GAVHANE paid the instalment Rs 2780 on dated 02 July 24 to LO Avinash Shivaji Shinde/SF0080280 but LO Avinash Shivaji Shinde/SF0080280 not submit and nor posting the instalment.</t>
  </si>
  <si>
    <t>As per loan card borrower 353785213_ANUSAYABAI SHANKARRAO GAVHANE paid the instalment Rs 2780 on dated 01 Oct 24 to LO Avinash Shivaji Shinde/SF0080280 but LO Avinash Shivaji Shinde/SF0080280 not submit and nor posting the instalment.</t>
  </si>
  <si>
    <t>As per Digital payment receipt borrower 353785213_ANUSAYABAI SHANKARRAO GAVHANE paid the instalment Rs 2780 on dated 25 Nov 24 to LO Avinash Shivaji Shinde/SF0080280 but LO Avinash Shivaji Shinde/SF0080280 not submit and nor posting the instalment.</t>
  </si>
  <si>
    <t>As per Digital payment receipt borrower 353785213_ANUSAYABAI SHANKARRAO GAVHANE paid the instalment Rs 2780 on dated 18 Dec 24 to LO Avinash Shivaji Shinde/SF0080280 but LO Avinash Shivaji Shinde/SF0080280 not submit and nor posting the instalment.</t>
  </si>
  <si>
    <t>As per Digital payment receipt borrower 353785213_ANUSAYABAI SHANKARRAO GAVHANE paid the instalment Rs 2780 on dated 09 Feb 25 to LO Avinash Shivaji Shinde/SF0080280 but LO Avinash Shivaji Shinde/SF0080280 not submit and nor posting the instalment.</t>
  </si>
  <si>
    <t>As per Digital payment receipt borrower 353785213_ANUSAYABAI SHANKARRAO GAVHANE paid the instalment Rs 2780 on dated 07 Mar 25 to LO Avinash Shivaji Shinde/SF0080280 but LO Avinash Shivaji Shinde/SF0080280 not submit and nor posting the instalment.</t>
  </si>
  <si>
    <t>As per Digital payment receipt borrower 353785213_ANUSAYABAI SHANKARRAO GAVHANE paid the instalment Rs 2780 on dated 05 April 25 to LO Avinash Shivaji Shinde/SF0080280 but LO Avinash Shivaji Shinde/SF0080280 not submit and nor posting the instalment.</t>
  </si>
  <si>
    <t>As per Digital payment receipt borrower 353785213_ANUSAYABAI SHANKARRAO GAVHANE paid the instalment Rs 2780 on dated 07 May 25 to LO Avinash Shivaji Shinde/SF0080280 but LO Avinash Shivaji Shinde/SF0080280 not submit and nor posting the instalment.</t>
  </si>
  <si>
    <t>As per Digital payment receipt borrower 353785213_ANUSAYABAI SHANKARRAO GAVHANE paid the instalment Rs 2780 on dated 07 June 25 to LO Avinash Shivaji Shinde/SF0080280 but LO Avinash Shivaji Shinde/SF0080280 not submit and nor posting the instalment.</t>
  </si>
  <si>
    <t>As per Digital payment receipt borrower 353785213_ANUSAYABAI SHANKARRAO GAVHANE paid the instalment Rs 2780 on dated 07 July 25 to LO Avinash Shivaji Shinde/SF0080280 but LO Avinash Shivaji Shinde/SF0080280 not submit and nor posting the instalment.</t>
  </si>
  <si>
    <t>As per Digital payment receipt borrower 353785213_ANUSAYABAI SHANKARRAO GAVHANE paid the instalment Rs 2780 on dated 03 Aug 25 to LO Avinash Shivaji Shinde/SF0080280 but LO Avinash Shivaji Shinde/SF0080280 not submit and nor posting the instalment.</t>
  </si>
  <si>
    <t>As per Digital payment receipt borrower 353785213_ANUSAYABAI SHANKARRAO GAVHANE paid the instalment Rs 2780 on dated 02 Sep 25 to LO Avinash Shivaji Shinde/SF0080280 but LO Avinash Shivaji Shinde/SF0080280 not submit and nor posting the instalment.</t>
  </si>
  <si>
    <t>As per Digital payment receipt borrower 353785213_ANUSAYABAI SHANKARRAO GAVHANE paid the instalment Rs 2780 on dated 02 Oct 25 to LO Avinash Shivaji Shinde/SF0080280 but LO Avinash Shivaji Shinde/SF0080280 not submit and nor posting the instalment.</t>
  </si>
  <si>
    <t>As per Digital payment receipt borrower 353785213_ANUSAYABAI SHANKARRAO GAVHANE paid the instalment Rs 2780 on dated 02 Nov 25 to LO Avinash Shivaji Shinde/SF0080280 but LO Avinash Shivaji Shinde/SF0080280 not submit and nor posting the instalment.</t>
  </si>
  <si>
    <t>As per Digital payment receipt borrower 353785213_ANUSAYABAI SHANKARRAO GAVHANE paid the instalment Rs 2887 on dated 02 Dec 25 to LO Avinash Shivaji Shinde/SF0080280 but LO Avinash Shivaji Shinde/SF0080280 not submit and nor posting the instalment.</t>
  </si>
  <si>
    <t>Complaint Lodged</t>
  </si>
  <si>
    <t>As per CSS complaints borrower 353785213_ANUSAYABAI SHANKARRAO GAVHANE paid the regular instalment via cash and Digital mode which was misappropriate by LO Avinash Shivaji Shinde/SF0080280; He was already terminate in previous misappropriation case and Police complaints lodged but till FIR pending.</t>
  </si>
  <si>
    <t>FN25-26-03787</t>
  </si>
  <si>
    <t>SH Sudarshan Patil/SF0078799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</si>
</sst>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family val="2"/>
    </font>
    <font>
      <sz val="9"/>
      <color rgb="FF000000"/>
      <name val="Tahoma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5" fontId="36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7" fillId="0" borderId="15" xfId="0" applyFont="1" applyBorder="1" applyAlignment="1">
      <alignment horizontal="center" vertical="center" wrapText="1" readingOrder="1"/>
    </xf>
    <xf numFmtId="0" fontId="38" fillId="0" borderId="15" xfId="0" applyFont="1" applyBorder="1" applyAlignment="1">
      <alignment vertical="center" readingOrder="1"/>
    </xf>
    <xf numFmtId="0" fontId="38" fillId="0" borderId="15" xfId="0" applyFont="1" applyBorder="1" applyAlignment="1">
      <alignment horizontal="center" vertical="center" readingOrder="1"/>
    </xf>
    <xf numFmtId="172" fontId="38" fillId="0" borderId="15" xfId="0" applyNumberFormat="1" applyFont="1" applyBorder="1" applyAlignment="1">
      <alignment vertical="center" readingOrder="1"/>
    </xf>
    <xf numFmtId="172" fontId="38" fillId="0" borderId="15" xfId="0" applyNumberFormat="1" applyFont="1" applyBorder="1" applyAlignment="1">
      <alignment horizontal="center" vertical="center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T4" sqref="T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MR3056</v>
      </c>
      <c r="D5" s="64" t="str">
        <f>IF('Physical Cash at Safe'!D28="Yes", 'Physical Cash at Safe'!A4, 'Borrower Wise Details'!C5)</f>
        <v>Mukhed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Maharashtra</v>
      </c>
      <c r="G5" s="61">
        <v>46061</v>
      </c>
      <c r="H5" s="62" t="s">
        <v>255</v>
      </c>
      <c r="I5" s="61">
        <v>46067</v>
      </c>
      <c r="J5" s="79" t="str">
        <f>IF('Physical Cash at Safe'!D28="Yes",'Physical Cash at Safe'!E28,IF('Borrower Wise Details'!D5&lt;&gt;"",'Borrower Wise Details'!D5,""))</f>
        <v>FN25-26-03787</v>
      </c>
      <c r="K5" s="90">
        <v>1</v>
      </c>
      <c r="L5" s="91">
        <v>41807</v>
      </c>
      <c r="M5" s="91">
        <v>0</v>
      </c>
      <c r="N5" s="91" t="s">
        <v>239</v>
      </c>
      <c r="O5" s="91" t="s">
        <v>278</v>
      </c>
      <c r="P5" s="91" t="s">
        <v>277</v>
      </c>
      <c r="Q5" s="91" t="s">
        <v>300</v>
      </c>
      <c r="R5" s="80" t="str">
        <f>IF('Physical Cash at Safe'!$D$28="Yes", 'Physical Cash at Safe'!$A$28, IF('Borrower Wise Details'!F5&lt;&gt;"", 'Borrower Wise Details'!F5, ""))</f>
        <v>Avinash Shivaji Shinde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SF0080280</v>
      </c>
      <c r="U5" s="84" t="s">
        <v>279</v>
      </c>
      <c r="V5" s="61">
        <v>45833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256</v>
      </c>
      <c r="Z5" s="61">
        <v>46073</v>
      </c>
      <c r="AA5" s="61">
        <v>46073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44587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44587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46129</v>
      </c>
      <c r="AH5" s="75" t="s">
        <v>298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73" t="str">
        <f>IF(OR('Fraud Investigation Report'!R5="", 'Fraud Investigation Report'!R5=0), "", 'Fraud Investigation Report'!R5)</f>
        <v>Avinash Shivaji Shinde</v>
      </c>
      <c r="E5" s="73" t="str">
        <f>IF(OR('Fraud Investigation Report'!T5="", 'Fraud Investigation Report'!T5=0), "", 'Fraud Investigation Report'!T5)</f>
        <v>SF0080280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FN25-26-03787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44587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44587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44587</v>
      </c>
      <c r="Q5" s="49" t="s">
        <v>239</v>
      </c>
      <c r="R5" s="95" t="s">
        <v>297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240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68</v>
      </c>
      <c r="B7" s="156"/>
      <c r="C7" s="156"/>
      <c r="D7" s="156"/>
      <c r="E7" s="156"/>
    </row>
    <row r="8" spans="1:5" ht="15" customHeight="1" x14ac:dyDescent="0.35">
      <c r="A8" s="157" t="s">
        <v>69</v>
      </c>
      <c r="B8" s="159" t="s">
        <v>90</v>
      </c>
      <c r="C8" s="160"/>
      <c r="D8" s="161" t="s">
        <v>70</v>
      </c>
      <c r="E8" s="162"/>
    </row>
    <row r="9" spans="1:5" ht="14.5" x14ac:dyDescent="0.35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3" t="s">
        <v>95</v>
      </c>
      <c r="B20" s="164"/>
      <c r="C20" s="32"/>
      <c r="D20" s="33" t="s">
        <v>89</v>
      </c>
      <c r="E20" s="34"/>
    </row>
    <row r="21" spans="1:5" ht="30" customHeight="1" x14ac:dyDescent="0.35">
      <c r="A21" s="165" t="s">
        <v>86</v>
      </c>
      <c r="B21" s="166"/>
      <c r="C21" s="34"/>
      <c r="D21" s="33" t="s">
        <v>87</v>
      </c>
      <c r="E21" s="34"/>
    </row>
    <row r="22" spans="1:5" ht="30" customHeight="1" x14ac:dyDescent="0.35">
      <c r="A22" s="165" t="s">
        <v>75</v>
      </c>
      <c r="B22" s="166"/>
      <c r="C22" s="34"/>
      <c r="D22" s="35" t="s">
        <v>76</v>
      </c>
      <c r="E22" s="34"/>
    </row>
    <row r="23" spans="1:5" ht="30" customHeight="1" x14ac:dyDescent="0.35">
      <c r="A23" s="165" t="s">
        <v>77</v>
      </c>
      <c r="B23" s="166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50"/>
      <c r="C24" s="150"/>
      <c r="D24" s="150"/>
      <c r="E24" s="150"/>
    </row>
    <row r="25" spans="1:5" ht="57.75" customHeight="1" x14ac:dyDescent="0.35">
      <c r="A25" s="36" t="s">
        <v>78</v>
      </c>
      <c r="B25" s="139"/>
      <c r="C25" s="139"/>
      <c r="D25" s="139"/>
      <c r="E25" s="139"/>
    </row>
    <row r="26" spans="1:5" ht="20.149999999999999" customHeight="1" x14ac:dyDescent="0.35">
      <c r="A26" s="144" t="s">
        <v>183</v>
      </c>
      <c r="B26" s="144"/>
      <c r="C26" s="144"/>
      <c r="D26" s="144"/>
      <c r="E26" s="144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2" t="s">
        <v>212</v>
      </c>
      <c r="E29" s="143"/>
    </row>
    <row r="30" spans="1:5" ht="40" customHeight="1" x14ac:dyDescent="0.35">
      <c r="A30" s="86"/>
      <c r="B30" s="86"/>
      <c r="C30" s="87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213</v>
      </c>
      <c r="B32" s="38"/>
      <c r="C32" s="37" t="s">
        <v>79</v>
      </c>
      <c r="D32" s="140"/>
      <c r="E32" s="141"/>
    </row>
    <row r="33" spans="1:5" ht="18" customHeight="1" x14ac:dyDescent="0.35">
      <c r="A33" s="37" t="s">
        <v>80</v>
      </c>
      <c r="B33" s="38"/>
      <c r="C33" s="39" t="s">
        <v>81</v>
      </c>
      <c r="D33" s="134" t="s">
        <v>82</v>
      </c>
      <c r="E33" s="135"/>
    </row>
    <row r="34" spans="1:5" ht="26" x14ac:dyDescent="0.35">
      <c r="A34" s="39" t="s">
        <v>214</v>
      </c>
      <c r="B34" s="38"/>
      <c r="C34" s="39" t="s">
        <v>215</v>
      </c>
      <c r="D34" s="136"/>
      <c r="E34" s="137"/>
    </row>
    <row r="35" spans="1:5" ht="26" x14ac:dyDescent="0.35">
      <c r="A35" s="39" t="s">
        <v>216</v>
      </c>
      <c r="B35" s="38"/>
      <c r="C35" s="39" t="s">
        <v>218</v>
      </c>
      <c r="D35" s="136"/>
      <c r="E35" s="137"/>
    </row>
    <row r="36" spans="1:5" ht="25.5" customHeight="1" x14ac:dyDescent="0.35">
      <c r="A36" s="39" t="s">
        <v>217</v>
      </c>
      <c r="B36" s="38"/>
      <c r="C36" s="39" t="s">
        <v>219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zoomScaleNormal="100" workbookViewId="0">
      <pane xSplit="4" ySplit="4" topLeftCell="N5" activePane="bottomRight" state="frozen"/>
      <selection pane="topRight" activeCell="E1" sqref="E1"/>
      <selection pane="bottomLeft" activeCell="A5" sqref="A5"/>
      <selection pane="bottomRight"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MR3056</v>
      </c>
      <c r="C5" s="60" t="str">
        <f>IF('Loan Outstanding Report'!$H$5="", "", 'Loan Outstanding Report'!$H$5)</f>
        <v>Mukhed</v>
      </c>
      <c r="D5" s="41" t="s">
        <v>299</v>
      </c>
      <c r="E5" s="66">
        <v>46073</v>
      </c>
      <c r="F5" s="93" t="s">
        <v>275</v>
      </c>
      <c r="G5" s="49" t="s">
        <v>276</v>
      </c>
      <c r="H5" s="49" t="s">
        <v>254</v>
      </c>
      <c r="I5" s="49" t="s">
        <v>264</v>
      </c>
      <c r="J5" s="49" t="s">
        <v>266</v>
      </c>
      <c r="K5" s="49" t="s">
        <v>268</v>
      </c>
      <c r="L5" s="11">
        <v>353785213</v>
      </c>
      <c r="M5" s="67" t="s">
        <v>269</v>
      </c>
      <c r="N5" s="49">
        <v>52000</v>
      </c>
      <c r="O5" s="49">
        <v>2780</v>
      </c>
      <c r="P5" s="67" t="s">
        <v>133</v>
      </c>
      <c r="Q5" s="89">
        <v>45293</v>
      </c>
      <c r="R5" s="49">
        <v>2780</v>
      </c>
      <c r="S5" s="49">
        <v>0</v>
      </c>
      <c r="T5" s="49">
        <v>0</v>
      </c>
      <c r="U5" s="68">
        <f t="shared" ref="U5:U69" si="0">IF(AND(ISBLANK(R5),ISBLANK(S5),ISBLANK(T5)),"",R5-(S5+T5))</f>
        <v>2780</v>
      </c>
      <c r="V5" s="42" t="s">
        <v>195</v>
      </c>
      <c r="W5" s="69" t="s">
        <v>281</v>
      </c>
    </row>
    <row r="6" spans="1:23" ht="30" customHeight="1" x14ac:dyDescent="0.3">
      <c r="A6" s="65">
        <v>2</v>
      </c>
      <c r="B6" s="60" t="str">
        <f>IF(J6&lt;&gt;"", $B$5, "")</f>
        <v>MR3056</v>
      </c>
      <c r="C6" s="50" t="str">
        <f>IF(J6&lt;&gt;"", $C$5, "")</f>
        <v>Mukhed</v>
      </c>
      <c r="D6" s="50" t="str">
        <f>IF(J6&lt;&gt;"", $D$5, "")</f>
        <v>FN25-26-03787</v>
      </c>
      <c r="E6" s="66">
        <v>46073</v>
      </c>
      <c r="F6" s="50" t="str">
        <f>IF(J6&lt;&gt;"", $F$5, "")</f>
        <v>Avinash Shivaji Shinde</v>
      </c>
      <c r="G6" s="50" t="str">
        <f>IF(J6&lt;&gt;"", $G$5, "")</f>
        <v>SF0080280</v>
      </c>
      <c r="H6" s="50" t="str">
        <f>IF(J6&lt;&gt;"", $H$5, "")</f>
        <v>Loan Officer</v>
      </c>
      <c r="I6" s="49" t="s">
        <v>264</v>
      </c>
      <c r="J6" s="49" t="s">
        <v>266</v>
      </c>
      <c r="K6" s="49" t="s">
        <v>268</v>
      </c>
      <c r="L6" s="11">
        <v>353785213</v>
      </c>
      <c r="M6" s="67" t="s">
        <v>269</v>
      </c>
      <c r="N6" s="49">
        <v>52000</v>
      </c>
      <c r="O6" s="49">
        <v>2780</v>
      </c>
      <c r="P6" s="67" t="s">
        <v>133</v>
      </c>
      <c r="Q6" s="67">
        <v>45475</v>
      </c>
      <c r="R6" s="49">
        <v>2780</v>
      </c>
      <c r="S6" s="49">
        <v>0</v>
      </c>
      <c r="T6" s="49">
        <v>0</v>
      </c>
      <c r="U6" s="68">
        <f t="shared" si="0"/>
        <v>2780</v>
      </c>
      <c r="V6" s="42" t="s">
        <v>195</v>
      </c>
      <c r="W6" s="69" t="s">
        <v>282</v>
      </c>
    </row>
    <row r="7" spans="1:23" ht="30" customHeight="1" x14ac:dyDescent="0.3">
      <c r="A7" s="65">
        <v>3</v>
      </c>
      <c r="B7" s="60" t="str">
        <f t="shared" ref="B7:B70" si="1">IF(J7&lt;&gt;"", $B$5, "")</f>
        <v>MR3056</v>
      </c>
      <c r="C7" s="50" t="str">
        <f t="shared" ref="C7:C70" si="2">IF(J7&lt;&gt;"", $C$5, "")</f>
        <v>Mukhed</v>
      </c>
      <c r="D7" s="50" t="str">
        <f t="shared" ref="D7:D70" si="3">IF(J7&lt;&gt;"", $D$5, "")</f>
        <v>FN25-26-03787</v>
      </c>
      <c r="E7" s="66">
        <v>46073</v>
      </c>
      <c r="F7" s="50" t="str">
        <f t="shared" ref="F7:F70" si="4">IF(J7&lt;&gt;"", $F$5, "")</f>
        <v>Avinash Shivaji Shinde</v>
      </c>
      <c r="G7" s="50" t="str">
        <f t="shared" ref="G7:G70" si="5">IF(J7&lt;&gt;"", $G$5, "")</f>
        <v>SF0080280</v>
      </c>
      <c r="H7" s="50" t="str">
        <f t="shared" ref="H7:H70" si="6">IF(J7&lt;&gt;"", $H$5, "")</f>
        <v>Loan Officer</v>
      </c>
      <c r="I7" s="49" t="s">
        <v>264</v>
      </c>
      <c r="J7" s="49" t="s">
        <v>266</v>
      </c>
      <c r="K7" s="49" t="s">
        <v>268</v>
      </c>
      <c r="L7" s="11">
        <v>353785213</v>
      </c>
      <c r="M7" s="67" t="s">
        <v>269</v>
      </c>
      <c r="N7" s="49">
        <v>52000</v>
      </c>
      <c r="O7" s="49">
        <v>2780</v>
      </c>
      <c r="P7" s="67" t="s">
        <v>133</v>
      </c>
      <c r="Q7" s="67">
        <v>45566</v>
      </c>
      <c r="R7" s="49">
        <v>2780</v>
      </c>
      <c r="S7" s="49">
        <v>0</v>
      </c>
      <c r="T7" s="49">
        <v>0</v>
      </c>
      <c r="U7" s="68">
        <f t="shared" si="0"/>
        <v>2780</v>
      </c>
      <c r="V7" s="42" t="s">
        <v>195</v>
      </c>
      <c r="W7" s="69" t="s">
        <v>283</v>
      </c>
    </row>
    <row r="8" spans="1:23" ht="30" customHeight="1" x14ac:dyDescent="0.3">
      <c r="A8" s="65">
        <v>4</v>
      </c>
      <c r="B8" s="60" t="str">
        <f t="shared" si="1"/>
        <v>MR3056</v>
      </c>
      <c r="C8" s="50" t="str">
        <f t="shared" si="2"/>
        <v>Mukhed</v>
      </c>
      <c r="D8" s="50" t="str">
        <f t="shared" si="3"/>
        <v>FN25-26-03787</v>
      </c>
      <c r="E8" s="66">
        <v>46073</v>
      </c>
      <c r="F8" s="50" t="str">
        <f t="shared" si="4"/>
        <v>Avinash Shivaji Shinde</v>
      </c>
      <c r="G8" s="50" t="str">
        <f t="shared" si="5"/>
        <v>SF0080280</v>
      </c>
      <c r="H8" s="50" t="str">
        <f t="shared" si="6"/>
        <v>Loan Officer</v>
      </c>
      <c r="I8" s="49" t="s">
        <v>264</v>
      </c>
      <c r="J8" s="49" t="s">
        <v>266</v>
      </c>
      <c r="K8" s="49" t="s">
        <v>268</v>
      </c>
      <c r="L8" s="11">
        <v>353785213</v>
      </c>
      <c r="M8" s="67" t="s">
        <v>269</v>
      </c>
      <c r="N8" s="49">
        <v>52000</v>
      </c>
      <c r="O8" s="49">
        <v>2780</v>
      </c>
      <c r="P8" s="67" t="s">
        <v>133</v>
      </c>
      <c r="Q8" s="67">
        <v>45621</v>
      </c>
      <c r="R8" s="49">
        <v>2780</v>
      </c>
      <c r="S8" s="49">
        <v>0</v>
      </c>
      <c r="T8" s="49">
        <v>0</v>
      </c>
      <c r="U8" s="68">
        <f t="shared" si="0"/>
        <v>2780</v>
      </c>
      <c r="V8" s="42" t="s">
        <v>196</v>
      </c>
      <c r="W8" s="69" t="s">
        <v>284</v>
      </c>
    </row>
    <row r="9" spans="1:23" ht="30" customHeight="1" x14ac:dyDescent="0.3">
      <c r="A9" s="65">
        <v>5</v>
      </c>
      <c r="B9" s="60" t="str">
        <f t="shared" si="1"/>
        <v>MR3056</v>
      </c>
      <c r="C9" s="50" t="str">
        <f t="shared" si="2"/>
        <v>Mukhed</v>
      </c>
      <c r="D9" s="50" t="str">
        <f t="shared" si="3"/>
        <v>FN25-26-03787</v>
      </c>
      <c r="E9" s="66">
        <v>46073</v>
      </c>
      <c r="F9" s="50" t="str">
        <f t="shared" si="4"/>
        <v>Avinash Shivaji Shinde</v>
      </c>
      <c r="G9" s="50" t="str">
        <f t="shared" si="5"/>
        <v>SF0080280</v>
      </c>
      <c r="H9" s="50" t="str">
        <f t="shared" si="6"/>
        <v>Loan Officer</v>
      </c>
      <c r="I9" s="49" t="s">
        <v>264</v>
      </c>
      <c r="J9" s="49" t="s">
        <v>266</v>
      </c>
      <c r="K9" s="49" t="s">
        <v>268</v>
      </c>
      <c r="L9" s="11">
        <v>353785213</v>
      </c>
      <c r="M9" s="67" t="s">
        <v>269</v>
      </c>
      <c r="N9" s="49">
        <v>52000</v>
      </c>
      <c r="O9" s="49">
        <v>2780</v>
      </c>
      <c r="P9" s="67" t="s">
        <v>133</v>
      </c>
      <c r="Q9" s="67">
        <v>45644</v>
      </c>
      <c r="R9" s="49">
        <v>2780</v>
      </c>
      <c r="S9" s="49">
        <v>0</v>
      </c>
      <c r="T9" s="49">
        <v>0</v>
      </c>
      <c r="U9" s="68">
        <f t="shared" si="0"/>
        <v>2780</v>
      </c>
      <c r="V9" s="42" t="s">
        <v>196</v>
      </c>
      <c r="W9" s="69" t="s">
        <v>285</v>
      </c>
    </row>
    <row r="10" spans="1:23" ht="30" customHeight="1" x14ac:dyDescent="0.3">
      <c r="A10" s="65">
        <v>6</v>
      </c>
      <c r="B10" s="60" t="str">
        <f t="shared" si="1"/>
        <v>MR3056</v>
      </c>
      <c r="C10" s="50" t="str">
        <f t="shared" si="2"/>
        <v>Mukhed</v>
      </c>
      <c r="D10" s="50" t="str">
        <f t="shared" si="3"/>
        <v>FN25-26-03787</v>
      </c>
      <c r="E10" s="66">
        <v>46073</v>
      </c>
      <c r="F10" s="50" t="str">
        <f t="shared" si="4"/>
        <v>Avinash Shivaji Shinde</v>
      </c>
      <c r="G10" s="50" t="str">
        <f t="shared" si="5"/>
        <v>SF0080280</v>
      </c>
      <c r="H10" s="50" t="str">
        <f t="shared" si="6"/>
        <v>Loan Officer</v>
      </c>
      <c r="I10" s="49" t="s">
        <v>264</v>
      </c>
      <c r="J10" s="49" t="s">
        <v>266</v>
      </c>
      <c r="K10" s="49" t="s">
        <v>268</v>
      </c>
      <c r="L10" s="11">
        <v>353785213</v>
      </c>
      <c r="M10" s="67" t="s">
        <v>269</v>
      </c>
      <c r="N10" s="49">
        <v>52000</v>
      </c>
      <c r="O10" s="49">
        <v>2780</v>
      </c>
      <c r="P10" s="67" t="s">
        <v>133</v>
      </c>
      <c r="Q10" s="67">
        <v>45697</v>
      </c>
      <c r="R10" s="49">
        <v>2780</v>
      </c>
      <c r="S10" s="49">
        <v>0</v>
      </c>
      <c r="T10" s="49">
        <v>0</v>
      </c>
      <c r="U10" s="68">
        <f t="shared" si="0"/>
        <v>2780</v>
      </c>
      <c r="V10" s="42" t="s">
        <v>196</v>
      </c>
      <c r="W10" s="69" t="s">
        <v>286</v>
      </c>
    </row>
    <row r="11" spans="1:23" ht="30" customHeight="1" x14ac:dyDescent="0.3">
      <c r="A11" s="65">
        <v>7</v>
      </c>
      <c r="B11" s="60" t="str">
        <f t="shared" si="1"/>
        <v>MR3056</v>
      </c>
      <c r="C11" s="50" t="str">
        <f t="shared" si="2"/>
        <v>Mukhed</v>
      </c>
      <c r="D11" s="50" t="str">
        <f t="shared" si="3"/>
        <v>FN25-26-03787</v>
      </c>
      <c r="E11" s="66">
        <v>46073</v>
      </c>
      <c r="F11" s="50" t="str">
        <f t="shared" si="4"/>
        <v>Avinash Shivaji Shinde</v>
      </c>
      <c r="G11" s="50" t="str">
        <f t="shared" si="5"/>
        <v>SF0080280</v>
      </c>
      <c r="H11" s="50" t="str">
        <f t="shared" si="6"/>
        <v>Loan Officer</v>
      </c>
      <c r="I11" s="49" t="s">
        <v>264</v>
      </c>
      <c r="J11" s="49" t="s">
        <v>266</v>
      </c>
      <c r="K11" s="49" t="s">
        <v>268</v>
      </c>
      <c r="L11" s="11">
        <v>353785213</v>
      </c>
      <c r="M11" s="67" t="s">
        <v>269</v>
      </c>
      <c r="N11" s="49">
        <v>52000</v>
      </c>
      <c r="O11" s="49">
        <v>2780</v>
      </c>
      <c r="P11" s="67" t="s">
        <v>133</v>
      </c>
      <c r="Q11" s="67">
        <v>45723</v>
      </c>
      <c r="R11" s="49">
        <v>2780</v>
      </c>
      <c r="S11" s="49">
        <v>0</v>
      </c>
      <c r="T11" s="49">
        <v>0</v>
      </c>
      <c r="U11" s="68">
        <f t="shared" si="0"/>
        <v>2780</v>
      </c>
      <c r="V11" s="42" t="s">
        <v>196</v>
      </c>
      <c r="W11" s="69" t="s">
        <v>287</v>
      </c>
    </row>
    <row r="12" spans="1:23" ht="30" customHeight="1" x14ac:dyDescent="0.3">
      <c r="A12" s="65">
        <v>8</v>
      </c>
      <c r="B12" s="60" t="str">
        <f t="shared" si="1"/>
        <v>MR3056</v>
      </c>
      <c r="C12" s="50" t="str">
        <f t="shared" si="2"/>
        <v>Mukhed</v>
      </c>
      <c r="D12" s="50" t="str">
        <f t="shared" si="3"/>
        <v>FN25-26-03787</v>
      </c>
      <c r="E12" s="66">
        <v>46073</v>
      </c>
      <c r="F12" s="50" t="str">
        <f t="shared" si="4"/>
        <v>Avinash Shivaji Shinde</v>
      </c>
      <c r="G12" s="50" t="str">
        <f t="shared" si="5"/>
        <v>SF0080280</v>
      </c>
      <c r="H12" s="50" t="str">
        <f t="shared" si="6"/>
        <v>Loan Officer</v>
      </c>
      <c r="I12" s="49" t="s">
        <v>264</v>
      </c>
      <c r="J12" s="49" t="s">
        <v>266</v>
      </c>
      <c r="K12" s="49" t="s">
        <v>268</v>
      </c>
      <c r="L12" s="11">
        <v>353785213</v>
      </c>
      <c r="M12" s="67" t="s">
        <v>269</v>
      </c>
      <c r="N12" s="49">
        <v>52000</v>
      </c>
      <c r="O12" s="49">
        <v>2780</v>
      </c>
      <c r="P12" s="67" t="s">
        <v>133</v>
      </c>
      <c r="Q12" s="67">
        <v>45752</v>
      </c>
      <c r="R12" s="49">
        <v>2780</v>
      </c>
      <c r="S12" s="49">
        <v>0</v>
      </c>
      <c r="T12" s="49">
        <v>0</v>
      </c>
      <c r="U12" s="68">
        <f t="shared" si="0"/>
        <v>2780</v>
      </c>
      <c r="V12" s="42" t="s">
        <v>196</v>
      </c>
      <c r="W12" s="69" t="s">
        <v>288</v>
      </c>
    </row>
    <row r="13" spans="1:23" ht="30" customHeight="1" x14ac:dyDescent="0.3">
      <c r="A13" s="65">
        <v>9</v>
      </c>
      <c r="B13" s="60" t="str">
        <f t="shared" si="1"/>
        <v>MR3056</v>
      </c>
      <c r="C13" s="50" t="str">
        <f t="shared" si="2"/>
        <v>Mukhed</v>
      </c>
      <c r="D13" s="50" t="str">
        <f t="shared" si="3"/>
        <v>FN25-26-03787</v>
      </c>
      <c r="E13" s="66">
        <v>46073</v>
      </c>
      <c r="F13" s="50" t="str">
        <f t="shared" si="4"/>
        <v>Avinash Shivaji Shinde</v>
      </c>
      <c r="G13" s="50" t="str">
        <f t="shared" si="5"/>
        <v>SF0080280</v>
      </c>
      <c r="H13" s="50" t="str">
        <f t="shared" si="6"/>
        <v>Loan Officer</v>
      </c>
      <c r="I13" s="49" t="s">
        <v>264</v>
      </c>
      <c r="J13" s="49" t="s">
        <v>266</v>
      </c>
      <c r="K13" s="49" t="s">
        <v>268</v>
      </c>
      <c r="L13" s="11">
        <v>353785213</v>
      </c>
      <c r="M13" s="67" t="s">
        <v>269</v>
      </c>
      <c r="N13" s="49">
        <v>52000</v>
      </c>
      <c r="O13" s="49">
        <v>2780</v>
      </c>
      <c r="P13" s="67" t="s">
        <v>133</v>
      </c>
      <c r="Q13" s="67">
        <v>45784</v>
      </c>
      <c r="R13" s="49">
        <v>2780</v>
      </c>
      <c r="S13" s="49">
        <v>0</v>
      </c>
      <c r="T13" s="49">
        <v>0</v>
      </c>
      <c r="U13" s="68">
        <f t="shared" si="0"/>
        <v>2780</v>
      </c>
      <c r="V13" s="42" t="s">
        <v>196</v>
      </c>
      <c r="W13" s="69" t="s">
        <v>289</v>
      </c>
    </row>
    <row r="14" spans="1:23" ht="30" customHeight="1" x14ac:dyDescent="0.3">
      <c r="A14" s="65">
        <v>10</v>
      </c>
      <c r="B14" s="60" t="str">
        <f t="shared" si="1"/>
        <v>MR3056</v>
      </c>
      <c r="C14" s="50" t="str">
        <f t="shared" si="2"/>
        <v>Mukhed</v>
      </c>
      <c r="D14" s="50" t="str">
        <f t="shared" si="3"/>
        <v>FN25-26-03787</v>
      </c>
      <c r="E14" s="66">
        <v>46073</v>
      </c>
      <c r="F14" s="50" t="str">
        <f t="shared" si="4"/>
        <v>Avinash Shivaji Shinde</v>
      </c>
      <c r="G14" s="50" t="str">
        <f t="shared" si="5"/>
        <v>SF0080280</v>
      </c>
      <c r="H14" s="50" t="str">
        <f t="shared" si="6"/>
        <v>Loan Officer</v>
      </c>
      <c r="I14" s="49" t="s">
        <v>264</v>
      </c>
      <c r="J14" s="49" t="s">
        <v>266</v>
      </c>
      <c r="K14" s="49" t="s">
        <v>268</v>
      </c>
      <c r="L14" s="11">
        <v>353785213</v>
      </c>
      <c r="M14" s="67" t="s">
        <v>269</v>
      </c>
      <c r="N14" s="49">
        <v>52000</v>
      </c>
      <c r="O14" s="49">
        <v>2780</v>
      </c>
      <c r="P14" s="67" t="s">
        <v>133</v>
      </c>
      <c r="Q14" s="67">
        <v>45815</v>
      </c>
      <c r="R14" s="49">
        <v>2780</v>
      </c>
      <c r="S14" s="49">
        <v>0</v>
      </c>
      <c r="T14" s="49">
        <v>0</v>
      </c>
      <c r="U14" s="68">
        <f t="shared" si="0"/>
        <v>2780</v>
      </c>
      <c r="V14" s="42" t="s">
        <v>196</v>
      </c>
      <c r="W14" s="69" t="s">
        <v>290</v>
      </c>
    </row>
    <row r="15" spans="1:23" ht="30" customHeight="1" x14ac:dyDescent="0.3">
      <c r="A15" s="65">
        <v>11</v>
      </c>
      <c r="B15" s="60" t="str">
        <f t="shared" si="1"/>
        <v>MR3056</v>
      </c>
      <c r="C15" s="50" t="str">
        <f t="shared" si="2"/>
        <v>Mukhed</v>
      </c>
      <c r="D15" s="50" t="str">
        <f t="shared" si="3"/>
        <v>FN25-26-03787</v>
      </c>
      <c r="E15" s="66">
        <v>46073</v>
      </c>
      <c r="F15" s="50" t="str">
        <f t="shared" si="4"/>
        <v>Avinash Shivaji Shinde</v>
      </c>
      <c r="G15" s="50" t="str">
        <f t="shared" si="5"/>
        <v>SF0080280</v>
      </c>
      <c r="H15" s="50" t="str">
        <f t="shared" si="6"/>
        <v>Loan Officer</v>
      </c>
      <c r="I15" s="49" t="s">
        <v>264</v>
      </c>
      <c r="J15" s="49" t="s">
        <v>266</v>
      </c>
      <c r="K15" s="49" t="s">
        <v>268</v>
      </c>
      <c r="L15" s="11">
        <v>353785213</v>
      </c>
      <c r="M15" s="67" t="s">
        <v>269</v>
      </c>
      <c r="N15" s="49">
        <v>52000</v>
      </c>
      <c r="O15" s="49">
        <v>2780</v>
      </c>
      <c r="P15" s="67" t="s">
        <v>133</v>
      </c>
      <c r="Q15" s="67">
        <v>45845</v>
      </c>
      <c r="R15" s="49">
        <v>2780</v>
      </c>
      <c r="S15" s="49">
        <v>0</v>
      </c>
      <c r="T15" s="49">
        <v>0</v>
      </c>
      <c r="U15" s="68">
        <f t="shared" si="0"/>
        <v>2780</v>
      </c>
      <c r="V15" s="42" t="s">
        <v>196</v>
      </c>
      <c r="W15" s="69" t="s">
        <v>291</v>
      </c>
    </row>
    <row r="16" spans="1:23" ht="30" customHeight="1" x14ac:dyDescent="0.3">
      <c r="A16" s="65">
        <v>12</v>
      </c>
      <c r="B16" s="60" t="str">
        <f t="shared" si="1"/>
        <v>MR3056</v>
      </c>
      <c r="C16" s="50" t="str">
        <f t="shared" si="2"/>
        <v>Mukhed</v>
      </c>
      <c r="D16" s="50" t="str">
        <f t="shared" si="3"/>
        <v>FN25-26-03787</v>
      </c>
      <c r="E16" s="66">
        <v>46073</v>
      </c>
      <c r="F16" s="50" t="str">
        <f t="shared" si="4"/>
        <v>Avinash Shivaji Shinde</v>
      </c>
      <c r="G16" s="50" t="str">
        <f t="shared" si="5"/>
        <v>SF0080280</v>
      </c>
      <c r="H16" s="50" t="str">
        <f t="shared" si="6"/>
        <v>Loan Officer</v>
      </c>
      <c r="I16" s="49" t="s">
        <v>264</v>
      </c>
      <c r="J16" s="49" t="s">
        <v>266</v>
      </c>
      <c r="K16" s="49" t="s">
        <v>268</v>
      </c>
      <c r="L16" s="11">
        <v>353785213</v>
      </c>
      <c r="M16" s="67" t="s">
        <v>269</v>
      </c>
      <c r="N16" s="49">
        <v>52000</v>
      </c>
      <c r="O16" s="49">
        <v>2780</v>
      </c>
      <c r="P16" s="67" t="s">
        <v>133</v>
      </c>
      <c r="Q16" s="67">
        <v>45872</v>
      </c>
      <c r="R16" s="49">
        <v>2780</v>
      </c>
      <c r="S16" s="49">
        <v>0</v>
      </c>
      <c r="T16" s="49">
        <v>0</v>
      </c>
      <c r="U16" s="68">
        <f t="shared" si="0"/>
        <v>2780</v>
      </c>
      <c r="V16" s="42" t="s">
        <v>196</v>
      </c>
      <c r="W16" s="69" t="s">
        <v>292</v>
      </c>
    </row>
    <row r="17" spans="1:23" ht="30" customHeight="1" x14ac:dyDescent="0.3">
      <c r="A17" s="65">
        <v>13</v>
      </c>
      <c r="B17" s="60" t="str">
        <f t="shared" si="1"/>
        <v>MR3056</v>
      </c>
      <c r="C17" s="50" t="str">
        <f t="shared" si="2"/>
        <v>Mukhed</v>
      </c>
      <c r="D17" s="50" t="str">
        <f t="shared" si="3"/>
        <v>FN25-26-03787</v>
      </c>
      <c r="E17" s="66">
        <v>46073</v>
      </c>
      <c r="F17" s="50" t="str">
        <f t="shared" si="4"/>
        <v>Avinash Shivaji Shinde</v>
      </c>
      <c r="G17" s="50" t="str">
        <f t="shared" si="5"/>
        <v>SF0080280</v>
      </c>
      <c r="H17" s="50" t="str">
        <f t="shared" si="6"/>
        <v>Loan Officer</v>
      </c>
      <c r="I17" s="49" t="s">
        <v>264</v>
      </c>
      <c r="J17" s="49" t="s">
        <v>266</v>
      </c>
      <c r="K17" s="49" t="s">
        <v>268</v>
      </c>
      <c r="L17" s="11">
        <v>353785213</v>
      </c>
      <c r="M17" s="67" t="s">
        <v>269</v>
      </c>
      <c r="N17" s="49">
        <v>52000</v>
      </c>
      <c r="O17" s="49">
        <v>2780</v>
      </c>
      <c r="P17" s="67" t="s">
        <v>133</v>
      </c>
      <c r="Q17" s="67">
        <v>45902</v>
      </c>
      <c r="R17" s="49">
        <v>2780</v>
      </c>
      <c r="S17" s="49">
        <v>0</v>
      </c>
      <c r="T17" s="49">
        <v>0</v>
      </c>
      <c r="U17" s="68">
        <f t="shared" si="0"/>
        <v>2780</v>
      </c>
      <c r="V17" s="42" t="s">
        <v>196</v>
      </c>
      <c r="W17" s="69" t="s">
        <v>293</v>
      </c>
    </row>
    <row r="18" spans="1:23" ht="30" customHeight="1" x14ac:dyDescent="0.3">
      <c r="A18" s="65">
        <v>14</v>
      </c>
      <c r="B18" s="60" t="str">
        <f t="shared" si="1"/>
        <v>MR3056</v>
      </c>
      <c r="C18" s="50" t="str">
        <f t="shared" si="2"/>
        <v>Mukhed</v>
      </c>
      <c r="D18" s="50" t="str">
        <f t="shared" si="3"/>
        <v>FN25-26-03787</v>
      </c>
      <c r="E18" s="66">
        <v>46073</v>
      </c>
      <c r="F18" s="50" t="str">
        <f t="shared" si="4"/>
        <v>Avinash Shivaji Shinde</v>
      </c>
      <c r="G18" s="50" t="str">
        <f t="shared" si="5"/>
        <v>SF0080280</v>
      </c>
      <c r="H18" s="50" t="str">
        <f t="shared" si="6"/>
        <v>Loan Officer</v>
      </c>
      <c r="I18" s="49" t="s">
        <v>264</v>
      </c>
      <c r="J18" s="49" t="s">
        <v>266</v>
      </c>
      <c r="K18" s="49" t="s">
        <v>268</v>
      </c>
      <c r="L18" s="11">
        <v>353785213</v>
      </c>
      <c r="M18" s="67" t="s">
        <v>269</v>
      </c>
      <c r="N18" s="49">
        <v>52000</v>
      </c>
      <c r="O18" s="49">
        <v>2780</v>
      </c>
      <c r="P18" s="67" t="s">
        <v>133</v>
      </c>
      <c r="Q18" s="67">
        <v>45932</v>
      </c>
      <c r="R18" s="49">
        <v>2780</v>
      </c>
      <c r="S18" s="49">
        <v>0</v>
      </c>
      <c r="T18" s="49">
        <v>0</v>
      </c>
      <c r="U18" s="68">
        <f t="shared" si="0"/>
        <v>2780</v>
      </c>
      <c r="V18" s="42" t="s">
        <v>196</v>
      </c>
      <c r="W18" s="69" t="s">
        <v>294</v>
      </c>
    </row>
    <row r="19" spans="1:23" ht="30" customHeight="1" x14ac:dyDescent="0.3">
      <c r="A19" s="65">
        <v>15</v>
      </c>
      <c r="B19" s="60" t="str">
        <f t="shared" si="1"/>
        <v>MR3056</v>
      </c>
      <c r="C19" s="50" t="str">
        <f t="shared" si="2"/>
        <v>Mukhed</v>
      </c>
      <c r="D19" s="50" t="str">
        <f t="shared" si="3"/>
        <v>FN25-26-03787</v>
      </c>
      <c r="E19" s="66">
        <v>46073</v>
      </c>
      <c r="F19" s="50" t="str">
        <f t="shared" si="4"/>
        <v>Avinash Shivaji Shinde</v>
      </c>
      <c r="G19" s="50" t="str">
        <f t="shared" si="5"/>
        <v>SF0080280</v>
      </c>
      <c r="H19" s="50" t="str">
        <f t="shared" si="6"/>
        <v>Loan Officer</v>
      </c>
      <c r="I19" s="49" t="s">
        <v>264</v>
      </c>
      <c r="J19" s="49" t="s">
        <v>266</v>
      </c>
      <c r="K19" s="49" t="s">
        <v>268</v>
      </c>
      <c r="L19" s="11">
        <v>353785213</v>
      </c>
      <c r="M19" s="67" t="s">
        <v>269</v>
      </c>
      <c r="N19" s="49">
        <v>52000</v>
      </c>
      <c r="O19" s="49">
        <v>2780</v>
      </c>
      <c r="P19" s="67" t="s">
        <v>133</v>
      </c>
      <c r="Q19" s="67">
        <v>45659</v>
      </c>
      <c r="R19" s="49">
        <v>2780</v>
      </c>
      <c r="S19" s="49">
        <v>0</v>
      </c>
      <c r="T19" s="49">
        <v>0</v>
      </c>
      <c r="U19" s="68">
        <f t="shared" si="0"/>
        <v>2780</v>
      </c>
      <c r="V19" s="42" t="s">
        <v>196</v>
      </c>
      <c r="W19" s="69" t="s">
        <v>295</v>
      </c>
    </row>
    <row r="20" spans="1:23" ht="30" customHeight="1" x14ac:dyDescent="0.3">
      <c r="A20" s="65">
        <v>16</v>
      </c>
      <c r="B20" s="60" t="str">
        <f t="shared" si="1"/>
        <v>MR3056</v>
      </c>
      <c r="C20" s="50" t="str">
        <f t="shared" si="2"/>
        <v>Mukhed</v>
      </c>
      <c r="D20" s="50" t="str">
        <f t="shared" si="3"/>
        <v>FN25-26-03787</v>
      </c>
      <c r="E20" s="66">
        <v>46073</v>
      </c>
      <c r="F20" s="50" t="str">
        <f t="shared" si="4"/>
        <v>Avinash Shivaji Shinde</v>
      </c>
      <c r="G20" s="50" t="str">
        <f t="shared" si="5"/>
        <v>SF0080280</v>
      </c>
      <c r="H20" s="50" t="str">
        <f t="shared" si="6"/>
        <v>Loan Officer</v>
      </c>
      <c r="I20" s="49" t="s">
        <v>264</v>
      </c>
      <c r="J20" s="49" t="s">
        <v>266</v>
      </c>
      <c r="K20" s="49" t="s">
        <v>268</v>
      </c>
      <c r="L20" s="11">
        <v>353785213</v>
      </c>
      <c r="M20" s="67" t="s">
        <v>269</v>
      </c>
      <c r="N20" s="49">
        <v>52000</v>
      </c>
      <c r="O20" s="49">
        <v>2780</v>
      </c>
      <c r="P20" s="67" t="s">
        <v>133</v>
      </c>
      <c r="Q20" s="67">
        <v>45993</v>
      </c>
      <c r="R20" s="49">
        <v>2887</v>
      </c>
      <c r="S20" s="49">
        <v>0</v>
      </c>
      <c r="T20" s="49">
        <v>0</v>
      </c>
      <c r="U20" s="68">
        <f t="shared" si="0"/>
        <v>2887</v>
      </c>
      <c r="V20" s="42" t="s">
        <v>196</v>
      </c>
      <c r="W20" s="69" t="s">
        <v>296</v>
      </c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pane ySplit="4" topLeftCell="A5" activePane="bottomLeft" state="frozen"/>
      <selection pane="bottomLeft" activeCell="BR5" sqref="BR5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81640625" style="116" bestFit="1" customWidth="1"/>
    <col min="26" max="26" width="30.08984375" style="116" bestFit="1" customWidth="1"/>
    <col min="27" max="27" width="13" style="116" bestFit="1" customWidth="1"/>
    <col min="28" max="32" width="8.81640625" style="116" customWidth="1"/>
    <col min="33" max="33" width="13.81640625" style="116" bestFit="1" customWidth="1"/>
    <col min="34" max="34" width="8.81640625" style="116" customWidth="1"/>
    <col min="35" max="35" width="13.36328125" style="116" bestFit="1" customWidth="1"/>
    <col min="36" max="37" width="8.81640625" style="116" customWidth="1"/>
    <col min="38" max="38" width="11.6328125" style="116" bestFit="1" customWidth="1"/>
    <col min="39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3.81640625" style="121" bestFit="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>
        <v>46052</v>
      </c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>
        <v>46053</v>
      </c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260" x14ac:dyDescent="0.35">
      <c r="A5" s="95">
        <v>1</v>
      </c>
      <c r="B5" s="129" t="s">
        <v>249</v>
      </c>
      <c r="C5" s="129" t="s">
        <v>250</v>
      </c>
      <c r="D5" s="129" t="s">
        <v>258</v>
      </c>
      <c r="E5" s="129" t="s">
        <v>259</v>
      </c>
      <c r="F5" s="129" t="s">
        <v>259</v>
      </c>
      <c r="G5" s="129" t="s">
        <v>260</v>
      </c>
      <c r="H5" s="129" t="s">
        <v>261</v>
      </c>
      <c r="I5" s="129">
        <v>120267</v>
      </c>
      <c r="J5" s="129" t="s">
        <v>261</v>
      </c>
      <c r="K5" s="129">
        <v>120267</v>
      </c>
      <c r="L5" s="129" t="s">
        <v>262</v>
      </c>
      <c r="M5" s="129" t="s">
        <v>263</v>
      </c>
      <c r="N5" s="129">
        <v>213390</v>
      </c>
      <c r="O5" s="129" t="s">
        <v>264</v>
      </c>
      <c r="P5" s="129">
        <v>827271</v>
      </c>
      <c r="Q5" s="129" t="s">
        <v>265</v>
      </c>
      <c r="R5" s="129" t="s">
        <v>251</v>
      </c>
      <c r="S5" s="129" t="s">
        <v>266</v>
      </c>
      <c r="T5" s="129" t="s">
        <v>266</v>
      </c>
      <c r="U5" s="129" t="s">
        <v>252</v>
      </c>
      <c r="V5" s="129" t="s">
        <v>253</v>
      </c>
      <c r="W5" s="129">
        <v>541</v>
      </c>
      <c r="X5" s="129" t="s">
        <v>267</v>
      </c>
      <c r="Y5" s="129">
        <v>353785213</v>
      </c>
      <c r="Z5" s="129" t="s">
        <v>268</v>
      </c>
      <c r="AA5" s="130" t="s">
        <v>269</v>
      </c>
      <c r="AB5" s="131">
        <v>52000</v>
      </c>
      <c r="AC5" s="129">
        <v>3</v>
      </c>
      <c r="AD5" s="129">
        <v>24</v>
      </c>
      <c r="AE5" s="129">
        <v>2</v>
      </c>
      <c r="AF5" s="129" t="s">
        <v>270</v>
      </c>
      <c r="AG5" s="129" t="s">
        <v>271</v>
      </c>
      <c r="AH5" s="130" t="s">
        <v>272</v>
      </c>
      <c r="AI5" s="130" t="s">
        <v>273</v>
      </c>
      <c r="AJ5" s="132">
        <v>2780</v>
      </c>
      <c r="AK5" s="132">
        <v>2780</v>
      </c>
      <c r="AL5" s="130" t="s">
        <v>274</v>
      </c>
      <c r="AM5" s="132">
        <v>14075.68</v>
      </c>
      <c r="AN5" s="132">
        <v>8164.32</v>
      </c>
      <c r="AO5" s="132">
        <v>22240</v>
      </c>
      <c r="AP5" s="132">
        <v>37924.32</v>
      </c>
      <c r="AQ5" s="132">
        <v>7070.68</v>
      </c>
      <c r="AR5" s="132">
        <v>44995</v>
      </c>
      <c r="AS5" s="132">
        <v>37924.32</v>
      </c>
      <c r="AT5" s="132">
        <v>7070.68</v>
      </c>
      <c r="AU5" s="132">
        <v>44995</v>
      </c>
      <c r="AV5" s="130">
        <v>26</v>
      </c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130">
        <v>8087381272</v>
      </c>
      <c r="BH5" s="97" t="s">
        <v>257</v>
      </c>
      <c r="BI5" s="95" t="s">
        <v>105</v>
      </c>
      <c r="BJ5" s="97">
        <v>46073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44587</v>
      </c>
      <c r="BQ5" s="42" t="s">
        <v>196</v>
      </c>
      <c r="BR5" s="127" t="s">
        <v>280</v>
      </c>
    </row>
    <row r="6" spans="1:70" hidden="1" x14ac:dyDescent="0.35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128"/>
      <c r="BH6" s="97"/>
      <c r="BI6" s="95"/>
      <c r="BJ6" s="97"/>
      <c r="BK6" s="95"/>
      <c r="BL6" s="95"/>
      <c r="BM6" s="98"/>
      <c r="BN6" s="99"/>
      <c r="BO6" s="95"/>
      <c r="BP6" s="122"/>
      <c r="BQ6" s="42"/>
      <c r="BR6" s="127"/>
    </row>
    <row r="7" spans="1:70" ht="30" hidden="1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2"/>
      <c r="BQ7" s="42"/>
      <c r="BR7" s="96"/>
    </row>
    <row r="8" spans="1:70" ht="30" hidden="1" customHeight="1" x14ac:dyDescent="0.35">
      <c r="A8" s="95">
        <v>4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95"/>
      <c r="T8" s="123"/>
      <c r="U8" s="123"/>
      <c r="V8" s="123"/>
      <c r="W8" s="123"/>
      <c r="X8" s="123"/>
      <c r="Y8" s="123"/>
      <c r="Z8" s="123"/>
      <c r="AA8" s="124"/>
      <c r="AB8" s="123"/>
      <c r="AC8" s="123"/>
      <c r="AD8" s="123"/>
      <c r="AE8" s="123"/>
      <c r="AF8" s="124"/>
      <c r="AG8" s="124"/>
      <c r="AH8" s="123"/>
      <c r="AI8" s="124"/>
      <c r="AJ8" s="124"/>
      <c r="AK8" s="124"/>
      <c r="AL8" s="124"/>
      <c r="AM8" s="124"/>
      <c r="AN8" s="124"/>
      <c r="AO8" s="124"/>
      <c r="AP8" s="124"/>
      <c r="AQ8" s="124"/>
      <c r="AR8" s="123"/>
      <c r="AS8" s="123"/>
      <c r="AT8" s="123"/>
      <c r="AU8" s="123"/>
      <c r="AV8" s="123"/>
      <c r="AW8" s="123"/>
      <c r="AX8" s="123"/>
      <c r="AY8" s="123"/>
      <c r="AZ8" s="123"/>
      <c r="BA8" s="124"/>
      <c r="BB8" s="124"/>
      <c r="BC8" s="124"/>
      <c r="BD8" s="124"/>
      <c r="BE8" s="124"/>
      <c r="BF8" s="124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2"/>
      <c r="BQ8" s="42"/>
      <c r="BR8" s="96"/>
    </row>
    <row r="9" spans="1:70" ht="30" hidden="1" customHeight="1" x14ac:dyDescent="0.35">
      <c r="A9" s="95">
        <v>5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4"/>
      <c r="AB9" s="123"/>
      <c r="AC9" s="123"/>
      <c r="AD9" s="123"/>
      <c r="AE9" s="123"/>
      <c r="AF9" s="124"/>
      <c r="AG9" s="124"/>
      <c r="AH9" s="123"/>
      <c r="AI9" s="124"/>
      <c r="AJ9" s="124"/>
      <c r="AK9" s="124"/>
      <c r="AL9" s="124"/>
      <c r="AM9" s="124"/>
      <c r="AN9" s="124"/>
      <c r="AO9" s="124"/>
      <c r="AP9" s="124"/>
      <c r="AQ9" s="124"/>
      <c r="AR9" s="123"/>
      <c r="AS9" s="123"/>
      <c r="AT9" s="123"/>
      <c r="AU9" s="123"/>
      <c r="AV9" s="123"/>
      <c r="AW9" s="123"/>
      <c r="AX9" s="123"/>
      <c r="AY9" s="123"/>
      <c r="AZ9" s="123"/>
      <c r="BA9" s="124"/>
      <c r="BB9" s="124"/>
      <c r="BC9" s="124"/>
      <c r="BD9" s="124"/>
      <c r="BE9" s="124"/>
      <c r="BF9" s="124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2"/>
      <c r="BQ9" s="42"/>
      <c r="BR9" s="96"/>
    </row>
    <row r="10" spans="1:70" ht="30" hidden="1" customHeight="1" x14ac:dyDescent="0.35">
      <c r="A10" s="95">
        <v>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4"/>
      <c r="AG10" s="124"/>
      <c r="AH10" s="123"/>
      <c r="AI10" s="124"/>
      <c r="AJ10" s="124"/>
      <c r="AK10" s="124"/>
      <c r="AL10" s="124"/>
      <c r="AM10" s="124"/>
      <c r="AN10" s="124"/>
      <c r="AO10" s="124"/>
      <c r="AP10" s="124"/>
      <c r="AQ10" s="12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4"/>
      <c r="BB10" s="124"/>
      <c r="BC10" s="124"/>
      <c r="BD10" s="124"/>
      <c r="BE10" s="124"/>
      <c r="BF10" s="124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2"/>
      <c r="BQ10" s="42"/>
      <c r="BR10" s="96"/>
    </row>
    <row r="11" spans="1:70" ht="30" hidden="1" customHeight="1" x14ac:dyDescent="0.35">
      <c r="A11" s="95">
        <v>7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4"/>
      <c r="AB11" s="123"/>
      <c r="AC11" s="123"/>
      <c r="AD11" s="123"/>
      <c r="AE11" s="123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4"/>
      <c r="BB11" s="124"/>
      <c r="BC11" s="124"/>
      <c r="BD11" s="124"/>
      <c r="BE11" s="124"/>
      <c r="BF11" s="124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2"/>
      <c r="BQ11" s="42"/>
      <c r="BR11" s="96"/>
    </row>
    <row r="12" spans="1:70" ht="30" hidden="1" customHeight="1" x14ac:dyDescent="0.35">
      <c r="A12" s="95">
        <v>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4"/>
      <c r="AB12" s="123"/>
      <c r="AC12" s="123"/>
      <c r="AD12" s="123"/>
      <c r="AE12" s="123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4"/>
      <c r="BB12" s="124"/>
      <c r="BC12" s="124"/>
      <c r="BD12" s="124"/>
      <c r="BE12" s="124"/>
      <c r="BF12" s="124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2"/>
      <c r="BQ12" s="42"/>
      <c r="BR12" s="96"/>
    </row>
    <row r="13" spans="1:70" ht="30" hidden="1" customHeight="1" x14ac:dyDescent="0.35">
      <c r="A13" s="95">
        <v>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3"/>
      <c r="AC13" s="123"/>
      <c r="AD13" s="123"/>
      <c r="AE13" s="123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4"/>
      <c r="BB13" s="124"/>
      <c r="BC13" s="124"/>
      <c r="BD13" s="124"/>
      <c r="BE13" s="124"/>
      <c r="BF13" s="124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2"/>
      <c r="BQ13" s="42"/>
      <c r="BR13" s="96"/>
    </row>
    <row r="14" spans="1:70" ht="30" hidden="1" customHeight="1" x14ac:dyDescent="0.35">
      <c r="A14" s="95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2"/>
      <c r="BQ14" s="42"/>
      <c r="BR14" s="96"/>
    </row>
    <row r="15" spans="1:70" ht="30" hidden="1" customHeight="1" x14ac:dyDescent="0.35">
      <c r="A15" s="95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139</v>
      </c>
      <c r="BI15" s="95"/>
      <c r="BJ15" s="122"/>
      <c r="BK15" s="95"/>
      <c r="BL15" s="95"/>
      <c r="BM15" s="98"/>
      <c r="BN15" s="99"/>
      <c r="BO15" s="122"/>
      <c r="BP15" s="122"/>
      <c r="BQ15" s="42"/>
      <c r="BR15" s="96"/>
    </row>
    <row r="16" spans="1:70" ht="30" hidden="1" customHeight="1" x14ac:dyDescent="0.35">
      <c r="A16" s="95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139</v>
      </c>
      <c r="BI16" s="95"/>
      <c r="BJ16" s="122"/>
      <c r="BK16" s="95"/>
      <c r="BL16" s="95"/>
      <c r="BM16" s="98"/>
      <c r="BN16" s="99"/>
      <c r="BO16" s="122"/>
      <c r="BP16" s="122"/>
      <c r="BQ16" s="42"/>
      <c r="BR16" s="96"/>
    </row>
    <row r="17" spans="1:70" ht="30" hidden="1" customHeight="1" x14ac:dyDescent="0.35">
      <c r="A17" s="95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139</v>
      </c>
      <c r="BI17" s="95"/>
      <c r="BJ17" s="122"/>
      <c r="BK17" s="95"/>
      <c r="BL17" s="95"/>
      <c r="BM17" s="98"/>
      <c r="BN17" s="99"/>
      <c r="BO17" s="122"/>
      <c r="BP17" s="122"/>
      <c r="BQ17" s="42"/>
      <c r="BR17" s="96"/>
    </row>
    <row r="18" spans="1:70" ht="30" hidden="1" customHeight="1" x14ac:dyDescent="0.35">
      <c r="A18" s="95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139</v>
      </c>
      <c r="BI18" s="95"/>
      <c r="BJ18" s="122"/>
      <c r="BK18" s="95"/>
      <c r="BL18" s="95"/>
      <c r="BM18" s="98"/>
      <c r="BN18" s="99"/>
      <c r="BO18" s="122"/>
      <c r="BP18" s="122"/>
      <c r="BQ18" s="42"/>
      <c r="BR18" s="96"/>
    </row>
    <row r="19" spans="1:70" ht="30" hidden="1" customHeight="1" x14ac:dyDescent="0.35">
      <c r="A19" s="95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139</v>
      </c>
      <c r="BI19" s="95"/>
      <c r="BJ19" s="122"/>
      <c r="BK19" s="95"/>
      <c r="BL19" s="95"/>
      <c r="BM19" s="98"/>
      <c r="BN19" s="99"/>
      <c r="BO19" s="122"/>
      <c r="BP19" s="122"/>
      <c r="BQ19" s="42"/>
      <c r="BR19" s="96"/>
    </row>
    <row r="20" spans="1:70" ht="30" hidden="1" customHeight="1" x14ac:dyDescent="0.35">
      <c r="A20" s="95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139</v>
      </c>
      <c r="BI20" s="95"/>
      <c r="BJ20" s="122"/>
      <c r="BK20" s="95"/>
      <c r="BL20" s="95"/>
      <c r="BM20" s="98"/>
      <c r="BN20" s="99"/>
      <c r="BO20" s="122"/>
      <c r="BP20" s="122"/>
      <c r="BQ20" s="42"/>
      <c r="BR20" s="96"/>
    </row>
    <row r="21" spans="1:70" ht="30" hidden="1" customHeight="1" x14ac:dyDescent="0.35">
      <c r="A21" s="95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139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t="30" hidden="1" customHeight="1" x14ac:dyDescent="0.35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139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t="30" hidden="1" customHeight="1" x14ac:dyDescent="0.35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139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t="30" hidden="1" customHeight="1" x14ac:dyDescent="0.35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139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t="30" hidden="1" customHeight="1" x14ac:dyDescent="0.35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139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t="30" hidden="1" customHeight="1" x14ac:dyDescent="0.35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139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t="30" hidden="1" customHeight="1" x14ac:dyDescent="0.35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139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t="30" hidden="1" customHeight="1" x14ac:dyDescent="0.35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139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t="30" hidden="1" customHeight="1" x14ac:dyDescent="0.35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139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t="30" hidden="1" customHeight="1" x14ac:dyDescent="0.35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139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t="30" hidden="1" customHeight="1" x14ac:dyDescent="0.35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139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t="30" hidden="1" customHeight="1" x14ac:dyDescent="0.35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139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t="30" hidden="1" customHeight="1" x14ac:dyDescent="0.35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139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t="30" hidden="1" customHeight="1" x14ac:dyDescent="0.35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139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hidden="1" customHeight="1" x14ac:dyDescent="0.35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139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t="30" hidden="1" customHeight="1" x14ac:dyDescent="0.35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139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hidden="1" customHeight="1" x14ac:dyDescent="0.35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139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t="30" hidden="1" customHeight="1" x14ac:dyDescent="0.35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139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t="30" hidden="1" customHeight="1" x14ac:dyDescent="0.35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139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t="30" hidden="1" customHeight="1" x14ac:dyDescent="0.35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139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t="30" hidden="1" customHeight="1" x14ac:dyDescent="0.35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139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t="30" hidden="1" customHeight="1" x14ac:dyDescent="0.35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139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t="30" hidden="1" customHeight="1" x14ac:dyDescent="0.35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139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t="30" hidden="1" customHeight="1" x14ac:dyDescent="0.35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139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t="30" hidden="1" customHeight="1" x14ac:dyDescent="0.35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139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t="30" hidden="1" customHeight="1" x14ac:dyDescent="0.35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139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t="30" hidden="1" customHeight="1" x14ac:dyDescent="0.35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139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t="30" hidden="1" customHeight="1" x14ac:dyDescent="0.35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139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t="30" hidden="1" customHeight="1" x14ac:dyDescent="0.35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139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t="30" hidden="1" customHeight="1" x14ac:dyDescent="0.35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139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t="30" hidden="1" customHeight="1" x14ac:dyDescent="0.35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139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t="30" hidden="1" customHeight="1" x14ac:dyDescent="0.35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139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hidden="1" customHeight="1" x14ac:dyDescent="0.35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139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t="30" hidden="1" customHeight="1" x14ac:dyDescent="0.35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139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t="30" hidden="1" customHeight="1" x14ac:dyDescent="0.35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139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t="30" hidden="1" customHeight="1" x14ac:dyDescent="0.35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139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hidden="1" customHeight="1" x14ac:dyDescent="0.35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139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t="30" hidden="1" customHeight="1" x14ac:dyDescent="0.35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139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t="30" hidden="1" customHeight="1" x14ac:dyDescent="0.35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139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hidden="1" customHeight="1" x14ac:dyDescent="0.35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139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t="30" hidden="1" customHeight="1" x14ac:dyDescent="0.35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139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t="30" hidden="1" customHeight="1" x14ac:dyDescent="0.35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139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t="30" hidden="1" customHeight="1" x14ac:dyDescent="0.35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139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t="30" hidden="1" customHeight="1" x14ac:dyDescent="0.35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139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hidden="1" customHeight="1" x14ac:dyDescent="0.35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139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hidden="1" customHeight="1" x14ac:dyDescent="0.35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139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hidden="1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139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t="30" hidden="1" customHeight="1" x14ac:dyDescent="0.35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139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t="30" hidden="1" customHeight="1" x14ac:dyDescent="0.35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139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t="30" hidden="1" customHeight="1" x14ac:dyDescent="0.35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139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t="30" hidden="1" customHeight="1" x14ac:dyDescent="0.35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139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t="30" hidden="1" customHeight="1" x14ac:dyDescent="0.35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139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t="30" hidden="1" customHeight="1" x14ac:dyDescent="0.35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139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t="30" hidden="1" customHeight="1" x14ac:dyDescent="0.35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139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t="30" hidden="1" customHeight="1" x14ac:dyDescent="0.35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139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t="30" hidden="1" customHeight="1" x14ac:dyDescent="0.35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139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hidden="1" customHeight="1" x14ac:dyDescent="0.35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139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t="30" hidden="1" customHeight="1" x14ac:dyDescent="0.35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139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t="30" hidden="1" customHeight="1" x14ac:dyDescent="0.35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139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hidden="1" customHeight="1" x14ac:dyDescent="0.35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139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t="30" hidden="1" customHeight="1" x14ac:dyDescent="0.35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139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hidden="1" customHeight="1" x14ac:dyDescent="0.35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139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t="30" hidden="1" customHeight="1" x14ac:dyDescent="0.35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139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t="30" hidden="1" customHeight="1" x14ac:dyDescent="0.35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139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t="30" hidden="1" customHeight="1" x14ac:dyDescent="0.35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139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t="30" hidden="1" customHeight="1" x14ac:dyDescent="0.35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139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t="30" hidden="1" customHeight="1" x14ac:dyDescent="0.35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139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t="30" hidden="1" customHeight="1" x14ac:dyDescent="0.35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139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t="30" hidden="1" customHeight="1" x14ac:dyDescent="0.35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139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t="30" hidden="1" customHeight="1" x14ac:dyDescent="0.35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139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t="30" hidden="1" customHeight="1" x14ac:dyDescent="0.35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139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t="30" hidden="1" customHeight="1" x14ac:dyDescent="0.35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139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t="30" hidden="1" customHeight="1" x14ac:dyDescent="0.35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139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t="30" hidden="1" customHeight="1" x14ac:dyDescent="0.35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139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t="30" hidden="1" customHeight="1" x14ac:dyDescent="0.35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139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t="30" hidden="1" customHeight="1" x14ac:dyDescent="0.35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139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t="30" hidden="1" customHeight="1" x14ac:dyDescent="0.35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139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t="30" hidden="1" customHeight="1" x14ac:dyDescent="0.35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139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t="30" hidden="1" customHeight="1" x14ac:dyDescent="0.35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139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t="30" hidden="1" customHeight="1" x14ac:dyDescent="0.35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t="30" hidden="1" customHeight="1" x14ac:dyDescent="0.35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t="30" hidden="1" customHeight="1" x14ac:dyDescent="0.35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t="30" hidden="1" customHeight="1" x14ac:dyDescent="0.35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t="30" hidden="1" customHeight="1" x14ac:dyDescent="0.35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t="30" hidden="1" customHeight="1" x14ac:dyDescent="0.35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t="30" hidden="1" customHeight="1" x14ac:dyDescent="0.35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t="30" hidden="1" customHeight="1" x14ac:dyDescent="0.35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t="30" hidden="1" customHeight="1" x14ac:dyDescent="0.35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t="30" hidden="1" customHeight="1" x14ac:dyDescent="0.35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t="30" hidden="1" customHeight="1" x14ac:dyDescent="0.35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t="30" hidden="1" customHeight="1" x14ac:dyDescent="0.35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t="30" hidden="1" customHeight="1" x14ac:dyDescent="0.35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t="30" hidden="1" customHeight="1" x14ac:dyDescent="0.35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t="30" hidden="1" customHeight="1" x14ac:dyDescent="0.35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t="30" hidden="1" customHeight="1" x14ac:dyDescent="0.35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t="30" hidden="1" customHeight="1" x14ac:dyDescent="0.35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t="30" hidden="1" customHeight="1" x14ac:dyDescent="0.35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t="30" hidden="1" customHeight="1" x14ac:dyDescent="0.35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t="30" hidden="1" customHeight="1" x14ac:dyDescent="0.35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t="30" hidden="1" customHeight="1" x14ac:dyDescent="0.35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t="30" hidden="1" customHeight="1" x14ac:dyDescent="0.35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t="30" hidden="1" customHeight="1" x14ac:dyDescent="0.35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t="30" hidden="1" customHeight="1" x14ac:dyDescent="0.35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t="30" hidden="1" customHeight="1" x14ac:dyDescent="0.35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t="30" hidden="1" customHeight="1" x14ac:dyDescent="0.35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t="30" hidden="1" customHeight="1" x14ac:dyDescent="0.35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t="30" hidden="1" customHeight="1" x14ac:dyDescent="0.35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t="30" hidden="1" customHeight="1" x14ac:dyDescent="0.35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t="30" hidden="1" customHeight="1" x14ac:dyDescent="0.35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hidden="1" customHeight="1" x14ac:dyDescent="0.35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hidden="1" customHeight="1" x14ac:dyDescent="0.35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hidden="1" customHeight="1" x14ac:dyDescent="0.35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hidden="1" customHeight="1" x14ac:dyDescent="0.35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hidden="1" customHeight="1" x14ac:dyDescent="0.35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hidden="1" customHeight="1" x14ac:dyDescent="0.35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hidden="1" customHeight="1" x14ac:dyDescent="0.35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hidden="1" customHeight="1" x14ac:dyDescent="0.35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hidden="1" customHeight="1" x14ac:dyDescent="0.35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hidden="1" customHeight="1" x14ac:dyDescent="0.35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hidden="1" customHeight="1" x14ac:dyDescent="0.35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hidden="1" customHeight="1" x14ac:dyDescent="0.35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hidden="1" customHeight="1" x14ac:dyDescent="0.35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hidden="1" customHeight="1" x14ac:dyDescent="0.35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hidden="1" customHeight="1" x14ac:dyDescent="0.35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hidden="1" customHeight="1" x14ac:dyDescent="0.35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hidden="1" customHeight="1" x14ac:dyDescent="0.35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hidden="1" customHeight="1" x14ac:dyDescent="0.35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hidden="1" customHeight="1" x14ac:dyDescent="0.35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hidden="1" customHeight="1" x14ac:dyDescent="0.35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hidden="1" customHeight="1" x14ac:dyDescent="0.35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hidden="1" customHeight="1" x14ac:dyDescent="0.35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hidden="1" customHeight="1" x14ac:dyDescent="0.35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hidden="1" customHeight="1" x14ac:dyDescent="0.35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hidden="1" customHeight="1" x14ac:dyDescent="0.35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hidden="1" customHeight="1" x14ac:dyDescent="0.35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hidden="1" customHeight="1" x14ac:dyDescent="0.35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hidden="1" customHeight="1" x14ac:dyDescent="0.35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hidden="1" customHeight="1" x14ac:dyDescent="0.35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hidden="1" customHeight="1" x14ac:dyDescent="0.35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hidden="1" customHeight="1" x14ac:dyDescent="0.35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hidden="1" customHeight="1" x14ac:dyDescent="0.35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hidden="1" customHeight="1" x14ac:dyDescent="0.35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hidden="1" customHeight="1" x14ac:dyDescent="0.35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hidden="1" customHeight="1" x14ac:dyDescent="0.35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hidden="1" customHeight="1" x14ac:dyDescent="0.35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hidden="1" customHeight="1" x14ac:dyDescent="0.35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hidden="1" customHeight="1" x14ac:dyDescent="0.35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hidden="1" customHeight="1" x14ac:dyDescent="0.35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hidden="1" customHeight="1" x14ac:dyDescent="0.35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hidden="1" customHeight="1" x14ac:dyDescent="0.35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hidden="1" customHeight="1" x14ac:dyDescent="0.35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hidden="1" customHeight="1" x14ac:dyDescent="0.35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hidden="1" customHeight="1" x14ac:dyDescent="0.35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hidden="1" customHeight="1" x14ac:dyDescent="0.35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hidden="1" customHeight="1" x14ac:dyDescent="0.35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hidden="1" customHeight="1" x14ac:dyDescent="0.35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hidden="1" customHeight="1" x14ac:dyDescent="0.35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hidden="1" customHeight="1" x14ac:dyDescent="0.35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hidden="1" customHeight="1" x14ac:dyDescent="0.35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hidden="1" customHeight="1" x14ac:dyDescent="0.35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hidden="1" customHeight="1" x14ac:dyDescent="0.35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hidden="1" customHeight="1" x14ac:dyDescent="0.35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hidden="1" customHeight="1" x14ac:dyDescent="0.35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hidden="1" customHeight="1" x14ac:dyDescent="0.35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hidden="1" customHeight="1" x14ac:dyDescent="0.35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hidden="1" customHeight="1" x14ac:dyDescent="0.35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hidden="1" customHeight="1" x14ac:dyDescent="0.35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hidden="1" customHeight="1" x14ac:dyDescent="0.35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hidden="1" customHeight="1" x14ac:dyDescent="0.35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hidden="1" customHeight="1" x14ac:dyDescent="0.35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hidden="1" customHeight="1" x14ac:dyDescent="0.35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hidden="1" customHeight="1" x14ac:dyDescent="0.35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hidden="1" customHeight="1" x14ac:dyDescent="0.35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hidden="1" customHeight="1" x14ac:dyDescent="0.35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hidden="1" customHeight="1" x14ac:dyDescent="0.35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hidden="1" customHeight="1" x14ac:dyDescent="0.35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hidden="1" customHeight="1" x14ac:dyDescent="0.35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hidden="1" customHeight="1" x14ac:dyDescent="0.35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hidden="1" customHeight="1" x14ac:dyDescent="0.35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hidden="1" customHeight="1" x14ac:dyDescent="0.35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hidden="1" customHeight="1" x14ac:dyDescent="0.35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hidden="1" customHeight="1" x14ac:dyDescent="0.35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hidden="1" customHeight="1" x14ac:dyDescent="0.35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hidden="1" customHeight="1" x14ac:dyDescent="0.35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hidden="1" customHeight="1" x14ac:dyDescent="0.35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hidden="1" customHeight="1" x14ac:dyDescent="0.35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hidden="1" customHeight="1" x14ac:dyDescent="0.35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hidden="1" customHeight="1" x14ac:dyDescent="0.35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5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5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5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5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5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5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5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5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5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5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5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5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5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5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5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5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5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5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5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5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5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5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5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5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5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5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5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5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5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5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5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5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5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5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5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5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5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5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5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5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5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5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5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5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5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5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5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5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5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5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5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5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5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5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5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5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5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5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5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5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5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5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5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5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5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5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5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5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5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5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5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5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5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5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5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5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5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5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5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5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5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5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5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5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5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5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5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5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5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5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5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5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5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5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5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5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5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5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5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5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5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5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5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5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5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5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5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5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5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5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5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5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5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5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5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5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5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5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5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5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5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5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5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5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5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5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5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5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5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5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5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5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5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5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5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5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5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5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5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5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5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5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5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5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5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5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5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5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5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5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5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5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5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5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5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5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5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5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5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5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5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7:BQ6004" xr:uid="{AD89D975-A2E9-487F-8C1A-14FA58EF845E}">
      <formula1>IF(AND($BI7=vv, $BL7=A), IF($BN7=AE, LDC, IF($BN7=NL, MBW)), IF(OR(AND($BI7=vv, $BL7=B), $BI7=tcs, AND($BI7=vv, $BL7=DD), AND($BI7=vv, $BL7=EE), AND($BI7=vv, $BL7=FF)), IF($BN7=AE, AOE, IF($BN7=NL,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Q5:BQ6" xr:uid="{BECBC67F-4AF4-4254-890F-FADD37920827}">
      <formula1>IF(AND($BI5=vv, $BL5=shevgaon),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2026-04-17T09:15:03Z</dcterms:modified>
</cp:coreProperties>
</file>