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2-03-26\FN25-26-03807\"/>
    </mc:Choice>
  </mc:AlternateContent>
  <xr:revisionPtr revIDLastSave="0" documentId="13_ncr:1_{A874ABE1-9694-45B9-98C5-8519153D2487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<sst xmlns="http://schemas.openxmlformats.org/spreadsheetml/2006/main" count="490" uniqueCount="316">
  <si>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</si>
  <si>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</si>
  <si>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</si>
  <si>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</si>
  <si>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</si>
  <si>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</si>
  <si>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</si>
  <si>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</si>
  <si>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</si>
  <si>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</si>
  <si>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</si>
  <si>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</si>
  <si>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</si>
  <si>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</si>
  <si>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</si>
  <si>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</si>
  <si>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</si>
  <si>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</si>
  <si>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</si>
  <si>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</si>
  <si>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</si>
  <si>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</si>
  <si>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</si>
  <si>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</si>
  <si>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</si>
  <si>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</si>
  <si>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</si>
  <si>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</si>
  <si>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</si>
  <si>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</si>
  <si>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</si>
  <si>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</si>
  <si>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</si>
  <si>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</si>
  <si>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</si>
  <si>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</si>
  <si>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</si>
  <si>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</si>
  <si>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</si>
  <si>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</si>
  <si>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</si>
  <si>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</si>
  <si>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</si>
  <si>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</si>
  <si>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</si>
  <si>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</si>
  <si>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</si>
  <si>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</si>
  <si>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</si>
  <si>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</si>
  <si>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</si>
  <si>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</si>
  <si>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</si>
  <si>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</si>
  <si>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</si>
  <si>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</si>
  <si>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</si>
  <si>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</si>
  <si>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</si>
  <si>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</si>
  <si>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</si>
  <si>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</si>
  <si>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</si>
  <si>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</si>
  <si>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</si>
  <si>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</si>
  <si>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</si>
  <si>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</si>
  <si>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</si>
  <si>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</si>
  <si>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</si>
  <si>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</si>
  <si>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</si>
  <si>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</si>
  <si>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</si>
  <si>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</si>
  <si>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</si>
  <si>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</si>
  <si>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</si>
  <si>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</si>
  <si>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</si>
  <si>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</si>
  <si>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</si>
  <si>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</si>
  <si>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</si>
  <si>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</si>
  <si>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</si>
  <si>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</si>
  <si>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</si>
  <si>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</si>
  <si>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</si>
  <si>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</si>
  <si>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</si>
  <si>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</si>
  <si>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</si>
  <si>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</si>
  <si>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</si>
  <si>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</si>
  <si>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</si>
  <si>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</si>
  <si>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</si>
  <si>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</si>
  <si>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</si>
  <si>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</si>
  <si>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</si>
  <si>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</si>
  <si>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</si>
  <si>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</si>
  <si>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</si>
  <si>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</si>
  <si>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</si>
  <si>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</si>
  <si>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</si>
  <si>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</si>
  <si>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</si>
  <si>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</si>
  <si>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</si>
  <si>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</si>
  <si>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</si>
  <si>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</si>
  <si>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</si>
  <si>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</si>
  <si>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</si>
  <si>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</si>
  <si>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</si>
  <si>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</si>
  <si>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</si>
  <si>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</si>
  <si>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</si>
  <si>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</si>
  <si>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</si>
  <si>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</si>
  <si>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</si>
  <si>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</si>
  <si>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</si>
  <si>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</si>
  <si>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</si>
  <si>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</si>
  <si>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</si>
  <si>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</si>
  <si>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</si>
  <si>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</si>
  <si>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</si>
  <si>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</si>
  <si>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</si>
  <si>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</si>
  <si>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</si>
  <si>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</si>
  <si>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</si>
  <si>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</si>
  <si>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</si>
  <si>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</si>
  <si>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</si>
  <si>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</si>
  <si>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</si>
  <si>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</si>
  <si>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</si>
  <si>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</si>
  <si>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</si>
  <si>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</si>
  <si>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</si>
  <si>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</si>
  <si>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</si>
  <si>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</si>
  <si>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</si>
  <si>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</si>
  <si>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</si>
  <si>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</si>
  <si>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</si>
  <si>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</si>
  <si>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</si>
  <si>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</si>
  <si>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</si>
  <si>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</si>
  <si>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</si>
  <si>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</si>
  <si>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</si>
  <si>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</si>
  <si>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</si>
  <si>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</si>
  <si>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</si>
  <si>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</si>
  <si>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</si>
  <si>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</si>
  <si>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</si>
  <si>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</si>
  <si>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</si>
  <si>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</si>
  <si>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</si>
  <si>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</si>
  <si>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</si>
  <si>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</si>
  <si>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</si>
  <si>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</si>
  <si>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</si>
  <si>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</si>
  <si>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</si>
  <si>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</si>
  <si>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</si>
  <si>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</si>
  <si>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</si>
  <si>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</si>
  <si>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</si>
  <si>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</si>
  <si>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</si>
  <si>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</si>
  <si>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</si>
  <si>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</si>
  <si>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</si>
  <si>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</si>
  <si>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</si>
  <si>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</si>
  <si>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</si>
  <si>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</si>
  <si>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</si>
  <si>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</si>
  <si>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</si>
  <si>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</si>
  <si>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</si>
  <si>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</si>
  <si>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</si>
  <si>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</si>
  <si>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</si>
  <si>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</si>
  <si>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</si>
  <si>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</si>
  <si>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</si>
  <si>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</si>
  <si>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</si>
  <si>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</si>
  <si>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</si>
  <si>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</si>
  <si>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</si>
  <si>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</si>
  <si>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</si>
  <si>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</si>
  <si>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</si>
  <si>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</si>
  <si>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</si>
  <si>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</si>
  <si>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</si>
  <si>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</si>
  <si>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</si>
  <si>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</si>
  <si>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</si>
  <si>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</si>
  <si>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</si>
  <si>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</si>
  <si>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</si>
  <si>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</si>
  <si>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Jamui</t>
  </si>
  <si>
    <t>Aliganj</t>
  </si>
  <si>
    <t>BH3236</t>
  </si>
  <si>
    <t>LALPUR</t>
  </si>
  <si>
    <t>SF0049751</t>
  </si>
  <si>
    <t>Pravesh Kumar</t>
  </si>
  <si>
    <t>LALPUR C1</t>
  </si>
  <si>
    <t>rabina C1 G3</t>
  </si>
  <si>
    <t>Chetana</t>
  </si>
  <si>
    <t>SID951375837007</t>
  </si>
  <si>
    <t>GENERAL</t>
  </si>
  <si>
    <t>HINDU</t>
  </si>
  <si>
    <t>Cement Business</t>
  </si>
  <si>
    <t>SIRJAHO KHATUN</t>
  </si>
  <si>
    <t>13-Jul-2023</t>
  </si>
  <si>
    <t>06</t>
  </si>
  <si>
    <t>3</t>
  </si>
  <si>
    <t>5.63 Yrs</t>
  </si>
  <si>
    <t>27 Feb 2021</t>
  </si>
  <si>
    <t>&gt; 4 to 6 Years</t>
  </si>
  <si>
    <t>07-Sep-2023</t>
  </si>
  <si>
    <t>07-Aug-2025</t>
  </si>
  <si>
    <t>Open</t>
  </si>
  <si>
    <t>31-Dec-2025</t>
  </si>
  <si>
    <t>7781920817</t>
  </si>
  <si>
    <t>Md Ejaz Ahmad/SF0042310</t>
  </si>
  <si>
    <t>On dated 01-05-2025 LO Uttam Kumar / SF0095554 has collected EMI of Rs.3360 from the borrower but not posted in FIMO.</t>
  </si>
  <si>
    <t>LO</t>
  </si>
  <si>
    <t>SF0095554</t>
  </si>
  <si>
    <t>Uttam Kumar</t>
  </si>
  <si>
    <t>Loan Outstanding Report Detailed Recon as on 09-Feb-2026</t>
  </si>
  <si>
    <t>Report generation date &amp; time: Monday, February 9, 2026 9:36 AM</t>
  </si>
  <si>
    <t>Kawakol</t>
  </si>
  <si>
    <t>659965 C1</t>
  </si>
  <si>
    <t>659965 C1 Ranga 51</t>
  </si>
  <si>
    <t>SSF2408926</t>
  </si>
  <si>
    <t>EBC</t>
  </si>
  <si>
    <t>MUSLIM</t>
  </si>
  <si>
    <t>Agriculture &amp; Farming</t>
  </si>
  <si>
    <t>REHANA KHATUN</t>
  </si>
  <si>
    <t>12-Mar-2024</t>
  </si>
  <si>
    <t>2</t>
  </si>
  <si>
    <t>3.92 Yrs</t>
  </si>
  <si>
    <t>10 Mar 2022</t>
  </si>
  <si>
    <t>&gt; 2 to 4 Years</t>
  </si>
  <si>
    <t>04-Apr-2024</t>
  </si>
  <si>
    <t>21-Jan-2026</t>
  </si>
  <si>
    <t>9162499303</t>
  </si>
  <si>
    <t>On dated 03-07-2025 LO Uttam Kumar / SF0095554 has collected EMI of Rs.3470 from the borrower but not posted in FIMO.</t>
  </si>
  <si>
    <t>Dual Staff</t>
  </si>
  <si>
    <t>Available &amp; Updated</t>
  </si>
  <si>
    <t>G1</t>
  </si>
  <si>
    <t>G2</t>
  </si>
  <si>
    <t>Mukendra Kumar</t>
  </si>
  <si>
    <t>BQM</t>
  </si>
  <si>
    <t>BM</t>
  </si>
  <si>
    <t>FIR Not Filled</t>
  </si>
  <si>
    <t>CSS</t>
  </si>
  <si>
    <t>Saket Nath Thakur/SF0062081</t>
  </si>
  <si>
    <t>Completed-Report Submitted</t>
  </si>
  <si>
    <t>Absconding</t>
  </si>
  <si>
    <t>On dated 01-05-2025 LO Uttam Kumar / SF0095554 has collected EMI of Rs.3360 from the borrower but not posted in FIMO.
On dated 03-07-2025 LO Uttam Kumar / SF0095554 has collected EMI of Rs.3470 from the borrower but not posted in FIMO.
As per movement register LWD was 13-08-2025.</t>
  </si>
  <si>
    <t>Rajnish Kumar/SF0046465</t>
  </si>
  <si>
    <t>Shashank Verma/SF0078743</t>
  </si>
  <si>
    <t>SF0087478</t>
  </si>
  <si>
    <t>FN25-26-03807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</si>
</sst>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7" fillId="0" borderId="17" xfId="17" applyFont="1" applyBorder="1" applyAlignment="1" applyProtection="1">
      <alignment horizontal="center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S1" zoomScaleNormal="100" workbookViewId="0">
      <pane ySplit="4" topLeftCell="A5" activePane="bottomLeft" state="frozen"/>
      <selection pane="bottomLeft" activeCell="X5" sqref="X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BH3236</v>
      </c>
      <c r="D5" s="64" t="str">
        <f>IF('Physical Cash at Safe'!D28="Yes", 'Physical Cash at Safe'!A4, 'Borrower Wise Details'!C5)</f>
        <v>Aliganj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46058</v>
      </c>
      <c r="H5" s="62" t="s">
        <v>307</v>
      </c>
      <c r="I5" s="61">
        <v>46062</v>
      </c>
      <c r="J5" s="79" t="str">
        <f>IF('Physical Cash at Safe'!D28="Yes",'Physical Cash at Safe'!E28,IF('Borrower Wise Details'!D5&lt;&gt;"",'Borrower Wise Details'!D5,""))</f>
        <v>FN25-26-03807</v>
      </c>
      <c r="K5" s="90">
        <v>1</v>
      </c>
      <c r="L5" s="91">
        <v>3360</v>
      </c>
      <c r="M5" s="91">
        <v>0</v>
      </c>
      <c r="N5" s="91" t="s">
        <v>312</v>
      </c>
      <c r="O5" s="91" t="s">
        <v>313</v>
      </c>
      <c r="P5" s="91" t="s">
        <v>238</v>
      </c>
      <c r="Q5" s="91" t="s">
        <v>308</v>
      </c>
      <c r="R5" s="80" t="str">
        <f>IF('Physical Cash at Safe'!$D$28="Yes", 'Physical Cash at Safe'!$A$28, IF('Borrower Wise Details'!F5&lt;&gt;"", 'Borrower Wise Details'!F5, ""))</f>
        <v>Uttam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SF0095554</v>
      </c>
      <c r="U5" s="84" t="s">
        <v>310</v>
      </c>
      <c r="V5" s="61">
        <v>45882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309</v>
      </c>
      <c r="Z5" s="61">
        <v>46061</v>
      </c>
      <c r="AA5" s="61">
        <v>46061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6830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6830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46083</v>
      </c>
      <c r="AH5" s="75" t="s">
        <v>311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29" t="s">
        <v>84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BH3236</v>
      </c>
      <c r="C5" s="50" t="str">
        <f>IF('Fraud Investigation Report'!D5="", "", 'Fraud Investigation Report'!D5)</f>
        <v>Aliganj</v>
      </c>
      <c r="D5" s="73" t="str">
        <f>IF(OR('Fraud Investigation Report'!R5="", 'Fraud Investigation Report'!R5=0), "", 'Fraud Investigation Report'!R5)</f>
        <v>Uttam Kumar</v>
      </c>
      <c r="E5" s="73" t="str">
        <f>IF(OR('Fraud Investigation Report'!T5="", 'Fraud Investigation Report'!T5=0), "", 'Fraud Investigation Report'!T5)</f>
        <v>SF0095554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FN25-26-03807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6830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6830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6830</v>
      </c>
      <c r="Q5" s="49"/>
      <c r="R5" s="95" t="s">
        <v>306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239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46062</v>
      </c>
      <c r="C6" s="18">
        <v>46061</v>
      </c>
      <c r="D6" s="18">
        <v>46062</v>
      </c>
      <c r="E6" s="19">
        <v>0.33333333333333331</v>
      </c>
    </row>
    <row r="7" spans="1:5" ht="15.5" x14ac:dyDescent="0.35">
      <c r="A7" s="135" t="s">
        <v>68</v>
      </c>
      <c r="B7" s="136"/>
      <c r="C7" s="136"/>
      <c r="D7" s="136"/>
      <c r="E7" s="136"/>
    </row>
    <row r="8" spans="1:5" ht="15" customHeight="1" x14ac:dyDescent="0.35">
      <c r="A8" s="137" t="s">
        <v>69</v>
      </c>
      <c r="B8" s="139" t="s">
        <v>89</v>
      </c>
      <c r="C8" s="140"/>
      <c r="D8" s="141" t="s">
        <v>70</v>
      </c>
      <c r="E8" s="142"/>
    </row>
    <row r="9" spans="1:5" ht="14.5" x14ac:dyDescent="0.35">
      <c r="A9" s="13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755</v>
      </c>
      <c r="C11" s="23">
        <f>B11*A11</f>
        <v>377500</v>
      </c>
      <c r="D11" s="25">
        <v>755</v>
      </c>
      <c r="E11" s="23">
        <f t="shared" ref="E11:E17" si="0">D11*A11</f>
        <v>377500</v>
      </c>
    </row>
    <row r="12" spans="1:5" ht="14.5" x14ac:dyDescent="0.35">
      <c r="A12" s="24">
        <v>200</v>
      </c>
      <c r="B12" s="25">
        <v>144</v>
      </c>
      <c r="C12" s="23">
        <f>B12*A12</f>
        <v>28800</v>
      </c>
      <c r="D12" s="25">
        <v>144</v>
      </c>
      <c r="E12" s="23">
        <f t="shared" si="0"/>
        <v>28800</v>
      </c>
    </row>
    <row r="13" spans="1:5" ht="14.5" x14ac:dyDescent="0.35">
      <c r="A13" s="24">
        <v>100</v>
      </c>
      <c r="B13" s="25">
        <v>664</v>
      </c>
      <c r="C13" s="23">
        <f t="shared" ref="C13:C17" si="1">B13*A13</f>
        <v>66400</v>
      </c>
      <c r="D13" s="25">
        <v>664</v>
      </c>
      <c r="E13" s="23">
        <f t="shared" si="0"/>
        <v>66400</v>
      </c>
    </row>
    <row r="14" spans="1:5" ht="14.5" x14ac:dyDescent="0.35">
      <c r="A14" s="24">
        <v>50</v>
      </c>
      <c r="B14" s="25">
        <v>59</v>
      </c>
      <c r="C14" s="23">
        <f t="shared" si="1"/>
        <v>2950</v>
      </c>
      <c r="D14" s="25">
        <v>59</v>
      </c>
      <c r="E14" s="23">
        <f t="shared" si="0"/>
        <v>2950</v>
      </c>
    </row>
    <row r="15" spans="1:5" ht="14.5" x14ac:dyDescent="0.35">
      <c r="A15" s="24">
        <v>20</v>
      </c>
      <c r="B15" s="25">
        <v>32</v>
      </c>
      <c r="C15" s="23">
        <f t="shared" si="1"/>
        <v>640</v>
      </c>
      <c r="D15" s="25">
        <v>32</v>
      </c>
      <c r="E15" s="23">
        <f t="shared" si="0"/>
        <v>640</v>
      </c>
    </row>
    <row r="16" spans="1:5" ht="14.5" x14ac:dyDescent="0.35">
      <c r="A16" s="24">
        <v>10</v>
      </c>
      <c r="B16" s="25">
        <v>27</v>
      </c>
      <c r="C16" s="23">
        <f t="shared" si="1"/>
        <v>270</v>
      </c>
      <c r="D16" s="25">
        <v>27</v>
      </c>
      <c r="E16" s="23">
        <f t="shared" si="0"/>
        <v>270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62</v>
      </c>
      <c r="C18" s="23">
        <f>B18</f>
        <v>62</v>
      </c>
      <c r="D18" s="27">
        <v>62</v>
      </c>
      <c r="E18" s="28">
        <f>D18</f>
        <v>62</v>
      </c>
    </row>
    <row r="19" spans="1:5" ht="14.5" x14ac:dyDescent="0.35">
      <c r="A19" s="29"/>
      <c r="B19" s="30" t="s">
        <v>74</v>
      </c>
      <c r="C19" s="31">
        <f>SUM(C10:C18)</f>
        <v>476622</v>
      </c>
      <c r="D19" s="30" t="s">
        <v>74</v>
      </c>
      <c r="E19" s="31">
        <f>SUM(E10:E18)</f>
        <v>476622</v>
      </c>
    </row>
    <row r="20" spans="1:5" ht="30" customHeight="1" x14ac:dyDescent="0.35">
      <c r="A20" s="143" t="s">
        <v>94</v>
      </c>
      <c r="B20" s="144"/>
      <c r="C20" s="32">
        <v>476622</v>
      </c>
      <c r="D20" s="33" t="s">
        <v>88</v>
      </c>
      <c r="E20" s="34">
        <v>0</v>
      </c>
    </row>
    <row r="21" spans="1:5" ht="30" customHeight="1" x14ac:dyDescent="0.35">
      <c r="A21" s="145" t="s">
        <v>85</v>
      </c>
      <c r="B21" s="146"/>
      <c r="C21" s="34">
        <v>0</v>
      </c>
      <c r="D21" s="33" t="s">
        <v>86</v>
      </c>
      <c r="E21" s="34">
        <v>0</v>
      </c>
    </row>
    <row r="22" spans="1:5" ht="30" customHeight="1" x14ac:dyDescent="0.35">
      <c r="A22" s="145" t="s">
        <v>75</v>
      </c>
      <c r="B22" s="146"/>
      <c r="C22" s="34">
        <v>0</v>
      </c>
      <c r="D22" s="35" t="s">
        <v>76</v>
      </c>
      <c r="E22" s="34"/>
    </row>
    <row r="23" spans="1:5" ht="30" customHeight="1" x14ac:dyDescent="0.35">
      <c r="A23" s="145" t="s">
        <v>77</v>
      </c>
      <c r="B23" s="146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30"/>
      <c r="C24" s="130"/>
      <c r="D24" s="130"/>
      <c r="E24" s="130"/>
    </row>
    <row r="25" spans="1:5" ht="57.75" customHeight="1" x14ac:dyDescent="0.35">
      <c r="A25" s="36" t="s">
        <v>78</v>
      </c>
      <c r="B25" s="152"/>
      <c r="C25" s="152"/>
      <c r="D25" s="152"/>
      <c r="E25" s="152"/>
    </row>
    <row r="26" spans="1:5" ht="20.149999999999999" customHeight="1" x14ac:dyDescent="0.35">
      <c r="A26" s="157" t="s">
        <v>182</v>
      </c>
      <c r="B26" s="157"/>
      <c r="C26" s="157"/>
      <c r="D26" s="157"/>
      <c r="E26" s="157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5" t="s">
        <v>211</v>
      </c>
      <c r="E29" s="156"/>
    </row>
    <row r="30" spans="1:5" ht="40" customHeight="1" x14ac:dyDescent="0.35">
      <c r="A30" s="86"/>
      <c r="B30" s="86"/>
      <c r="C30" s="87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212</v>
      </c>
      <c r="B32" s="38" t="s">
        <v>299</v>
      </c>
      <c r="C32" s="37" t="s">
        <v>79</v>
      </c>
      <c r="D32" s="153" t="s">
        <v>300</v>
      </c>
      <c r="E32" s="154"/>
    </row>
    <row r="33" spans="1:5" ht="18" customHeight="1" x14ac:dyDescent="0.35">
      <c r="A33" s="37" t="s">
        <v>80</v>
      </c>
      <c r="B33" s="38" t="s">
        <v>301</v>
      </c>
      <c r="C33" s="39" t="s">
        <v>81</v>
      </c>
      <c r="D33" s="147" t="s">
        <v>302</v>
      </c>
      <c r="E33" s="148"/>
    </row>
    <row r="34" spans="1:5" ht="26" x14ac:dyDescent="0.35">
      <c r="A34" s="39" t="s">
        <v>213</v>
      </c>
      <c r="B34" s="38" t="s">
        <v>303</v>
      </c>
      <c r="C34" s="39" t="s">
        <v>214</v>
      </c>
      <c r="D34" s="149" t="s">
        <v>255</v>
      </c>
      <c r="E34" s="150"/>
    </row>
    <row r="35" spans="1:5" ht="26" x14ac:dyDescent="0.35">
      <c r="A35" s="39" t="s">
        <v>215</v>
      </c>
      <c r="B35" s="38" t="s">
        <v>314</v>
      </c>
      <c r="C35" s="39" t="s">
        <v>217</v>
      </c>
      <c r="D35" s="149" t="s">
        <v>254</v>
      </c>
      <c r="E35" s="150"/>
    </row>
    <row r="36" spans="1:5" ht="25.5" customHeight="1" x14ac:dyDescent="0.35">
      <c r="A36" s="39" t="s">
        <v>216</v>
      </c>
      <c r="B36" s="38" t="s">
        <v>305</v>
      </c>
      <c r="C36" s="39" t="s">
        <v>218</v>
      </c>
      <c r="D36" s="151" t="s">
        <v>304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selection activeCell="F6" sqref="F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thickBot="1" x14ac:dyDescent="0.4">
      <c r="A5" s="65">
        <v>1</v>
      </c>
      <c r="B5" s="60" t="str">
        <f>IF('Loan Outstanding Report'!$G$5="", "", 'Loan Outstanding Report'!$G$5)</f>
        <v>BH3236</v>
      </c>
      <c r="C5" s="60" t="str">
        <f>IF('Loan Outstanding Report'!$H$5="", "", 'Loan Outstanding Report'!$H$5)</f>
        <v>Aliganj</v>
      </c>
      <c r="D5" s="163" t="s">
        <v>315</v>
      </c>
      <c r="E5" s="66">
        <v>46061</v>
      </c>
      <c r="F5" s="93" t="s">
        <v>279</v>
      </c>
      <c r="G5" s="49" t="s">
        <v>278</v>
      </c>
      <c r="H5" s="49" t="s">
        <v>277</v>
      </c>
      <c r="I5" s="49" t="s">
        <v>256</v>
      </c>
      <c r="J5" s="49" t="s">
        <v>259</v>
      </c>
      <c r="K5" s="49" t="s">
        <v>263</v>
      </c>
      <c r="L5" s="11">
        <v>352122607</v>
      </c>
      <c r="M5" s="67" t="s">
        <v>264</v>
      </c>
      <c r="N5" s="49">
        <v>63000</v>
      </c>
      <c r="O5" s="49">
        <v>3360</v>
      </c>
      <c r="P5" s="67" t="s">
        <v>132</v>
      </c>
      <c r="Q5" s="89">
        <v>45778</v>
      </c>
      <c r="R5" s="49">
        <v>3360</v>
      </c>
      <c r="S5" s="49">
        <v>0</v>
      </c>
      <c r="T5" s="49">
        <v>0</v>
      </c>
      <c r="U5" s="68">
        <f t="shared" ref="U5:U69" si="0">IF(AND(ISBLANK(R5),ISBLANK(S5),ISBLANK(T5)),"",R5-(S5+T5))</f>
        <v>3360</v>
      </c>
      <c r="V5" s="42" t="s">
        <v>194</v>
      </c>
      <c r="W5" s="69" t="s">
        <v>276</v>
      </c>
    </row>
    <row r="6" spans="1:23" ht="30" customHeight="1" x14ac:dyDescent="0.3">
      <c r="A6" s="65">
        <v>2</v>
      </c>
      <c r="B6" s="60" t="str">
        <f>IF(J6&lt;&gt;"", $B$5, "")</f>
        <v>BH3236</v>
      </c>
      <c r="C6" s="50" t="str">
        <f>IF(J6&lt;&gt;"", $C$5, "")</f>
        <v>Aliganj</v>
      </c>
      <c r="D6" s="50" t="str">
        <f>IF(J6&lt;&gt;"", $D$5, "")</f>
        <v>FN25-26-03807</v>
      </c>
      <c r="E6" s="66">
        <v>46061</v>
      </c>
      <c r="F6" s="50" t="str">
        <f>IF(J6&lt;&gt;"", $F$5, "")</f>
        <v>Uttam Kumar</v>
      </c>
      <c r="G6" s="50" t="str">
        <f>IF(J6&lt;&gt;"", $G$5, "")</f>
        <v>SF0095554</v>
      </c>
      <c r="H6" s="50" t="str">
        <f>IF(J6&lt;&gt;"", $H$5, "")</f>
        <v>LO</v>
      </c>
      <c r="I6" s="49" t="s">
        <v>283</v>
      </c>
      <c r="J6" s="49" t="s">
        <v>285</v>
      </c>
      <c r="K6" s="49" t="s">
        <v>289</v>
      </c>
      <c r="L6" s="11">
        <v>355719101</v>
      </c>
      <c r="M6" s="67" t="s">
        <v>290</v>
      </c>
      <c r="N6" s="49">
        <v>65000</v>
      </c>
      <c r="O6" s="49">
        <v>3470</v>
      </c>
      <c r="P6" s="67" t="s">
        <v>132</v>
      </c>
      <c r="Q6" s="67">
        <v>45841</v>
      </c>
      <c r="R6" s="49">
        <v>3470</v>
      </c>
      <c r="S6" s="49">
        <v>0</v>
      </c>
      <c r="T6" s="49">
        <v>0</v>
      </c>
      <c r="U6" s="68">
        <f t="shared" si="0"/>
        <v>3470</v>
      </c>
      <c r="V6" s="42" t="s">
        <v>194</v>
      </c>
      <c r="W6" s="69" t="s">
        <v>298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G1" zoomScale="90" zoomScaleNormal="90" workbookViewId="0">
      <pane ySplit="4" topLeftCell="A5" activePane="bottomLeft" state="frozen"/>
      <selection pane="bottomLeft" activeCell="Y5" sqref="Y5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81640625" style="116" bestFit="1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6" t="s">
        <v>280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 t="s">
        <v>281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7" t="s">
        <v>248</v>
      </c>
      <c r="C5" s="127" t="s">
        <v>249</v>
      </c>
      <c r="D5" s="127" t="s">
        <v>250</v>
      </c>
      <c r="E5" s="127" t="s">
        <v>251</v>
      </c>
      <c r="F5" s="127" t="s">
        <v>251</v>
      </c>
      <c r="G5" s="127" t="s">
        <v>252</v>
      </c>
      <c r="H5" s="127" t="s">
        <v>251</v>
      </c>
      <c r="I5" s="127">
        <v>201094</v>
      </c>
      <c r="J5" s="127" t="s">
        <v>253</v>
      </c>
      <c r="K5" s="127">
        <v>201094</v>
      </c>
      <c r="L5" s="127" t="s">
        <v>254</v>
      </c>
      <c r="M5" s="127" t="s">
        <v>255</v>
      </c>
      <c r="N5" s="127">
        <v>459167</v>
      </c>
      <c r="O5" s="127" t="s">
        <v>256</v>
      </c>
      <c r="P5" s="127">
        <v>862633</v>
      </c>
      <c r="Q5" s="127" t="s">
        <v>257</v>
      </c>
      <c r="R5" s="127" t="s">
        <v>258</v>
      </c>
      <c r="S5" s="127" t="s">
        <v>259</v>
      </c>
      <c r="T5" s="127" t="s">
        <v>259</v>
      </c>
      <c r="U5" s="127" t="s">
        <v>260</v>
      </c>
      <c r="V5" s="127" t="s">
        <v>261</v>
      </c>
      <c r="W5" s="127">
        <v>541</v>
      </c>
      <c r="X5" s="127" t="s">
        <v>262</v>
      </c>
      <c r="Y5" s="127">
        <v>352122607</v>
      </c>
      <c r="Z5" s="127" t="s">
        <v>263</v>
      </c>
      <c r="AA5" s="127" t="s">
        <v>264</v>
      </c>
      <c r="AB5" s="128">
        <v>63000</v>
      </c>
      <c r="AC5" s="127" t="s">
        <v>265</v>
      </c>
      <c r="AD5" s="127">
        <v>24</v>
      </c>
      <c r="AE5" s="127" t="s">
        <v>266</v>
      </c>
      <c r="AF5" s="127" t="s">
        <v>267</v>
      </c>
      <c r="AG5" s="127" t="s">
        <v>268</v>
      </c>
      <c r="AH5" s="127" t="s">
        <v>269</v>
      </c>
      <c r="AI5" s="127" t="s">
        <v>270</v>
      </c>
      <c r="AJ5" s="128">
        <v>3360</v>
      </c>
      <c r="AK5" s="128">
        <v>3360</v>
      </c>
      <c r="AL5" s="127" t="s">
        <v>271</v>
      </c>
      <c r="AM5" s="128">
        <v>56388.18</v>
      </c>
      <c r="AN5" s="128">
        <v>19199.82</v>
      </c>
      <c r="AO5" s="128">
        <v>75588</v>
      </c>
      <c r="AP5" s="128">
        <v>6611.82</v>
      </c>
      <c r="AQ5" s="128">
        <v>118.18</v>
      </c>
      <c r="AR5" s="128">
        <v>6730</v>
      </c>
      <c r="AS5" s="128">
        <v>6611.82</v>
      </c>
      <c r="AT5" s="128">
        <v>118.18</v>
      </c>
      <c r="AU5" s="128">
        <v>6730</v>
      </c>
      <c r="AV5" s="127">
        <v>30</v>
      </c>
      <c r="AW5" s="127"/>
      <c r="AX5" s="127"/>
      <c r="AY5" s="127"/>
      <c r="AZ5" s="127"/>
      <c r="BA5" s="127"/>
      <c r="BB5" s="127" t="s">
        <v>272</v>
      </c>
      <c r="BC5" s="95"/>
      <c r="BD5" s="127" t="s">
        <v>273</v>
      </c>
      <c r="BE5" s="128">
        <v>63000</v>
      </c>
      <c r="BF5" s="127" t="s">
        <v>259</v>
      </c>
      <c r="BG5" s="127" t="s">
        <v>274</v>
      </c>
      <c r="BH5" s="97" t="s">
        <v>275</v>
      </c>
      <c r="BI5" s="95" t="s">
        <v>104</v>
      </c>
      <c r="BJ5" s="97">
        <v>46061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3360</v>
      </c>
      <c r="BQ5" s="42" t="s">
        <v>194</v>
      </c>
      <c r="BR5" s="96" t="s">
        <v>276</v>
      </c>
    </row>
    <row r="6" spans="1:70" ht="30" customHeight="1" x14ac:dyDescent="0.35">
      <c r="A6" s="95">
        <v>2</v>
      </c>
      <c r="B6" s="127" t="s">
        <v>248</v>
      </c>
      <c r="C6" s="127" t="s">
        <v>249</v>
      </c>
      <c r="D6" s="127" t="s">
        <v>250</v>
      </c>
      <c r="E6" s="127" t="s">
        <v>251</v>
      </c>
      <c r="F6" s="127" t="s">
        <v>251</v>
      </c>
      <c r="G6" s="127" t="s">
        <v>252</v>
      </c>
      <c r="H6" s="127" t="s">
        <v>251</v>
      </c>
      <c r="I6" s="127">
        <v>23251</v>
      </c>
      <c r="J6" s="127" t="s">
        <v>282</v>
      </c>
      <c r="K6" s="127">
        <v>23251</v>
      </c>
      <c r="L6" s="127" t="s">
        <v>254</v>
      </c>
      <c r="M6" s="127" t="s">
        <v>255</v>
      </c>
      <c r="N6" s="127">
        <v>316954</v>
      </c>
      <c r="O6" s="127" t="s">
        <v>283</v>
      </c>
      <c r="P6" s="127">
        <v>438323</v>
      </c>
      <c r="Q6" s="127" t="s">
        <v>284</v>
      </c>
      <c r="R6" s="127" t="s">
        <v>258</v>
      </c>
      <c r="S6" s="127" t="s">
        <v>285</v>
      </c>
      <c r="T6" s="127" t="s">
        <v>285</v>
      </c>
      <c r="U6" s="127" t="s">
        <v>286</v>
      </c>
      <c r="V6" s="127" t="s">
        <v>287</v>
      </c>
      <c r="W6" s="127">
        <v>0</v>
      </c>
      <c r="X6" s="127" t="s">
        <v>288</v>
      </c>
      <c r="Y6" s="127">
        <v>355719101</v>
      </c>
      <c r="Z6" s="127" t="s">
        <v>289</v>
      </c>
      <c r="AA6" s="127" t="s">
        <v>290</v>
      </c>
      <c r="AB6" s="128">
        <v>65000</v>
      </c>
      <c r="AC6" s="127" t="s">
        <v>265</v>
      </c>
      <c r="AD6" s="127">
        <v>24</v>
      </c>
      <c r="AE6" s="127" t="s">
        <v>291</v>
      </c>
      <c r="AF6" s="127" t="s">
        <v>292</v>
      </c>
      <c r="AG6" s="127" t="s">
        <v>293</v>
      </c>
      <c r="AH6" s="127" t="s">
        <v>294</v>
      </c>
      <c r="AI6" s="127" t="s">
        <v>295</v>
      </c>
      <c r="AJ6" s="128">
        <v>3470</v>
      </c>
      <c r="AK6" s="128">
        <v>3470</v>
      </c>
      <c r="AL6" s="127" t="s">
        <v>296</v>
      </c>
      <c r="AM6" s="128">
        <v>55502.84</v>
      </c>
      <c r="AN6" s="128">
        <v>17367.16</v>
      </c>
      <c r="AO6" s="128">
        <v>72870</v>
      </c>
      <c r="AP6" s="128">
        <v>9497.16</v>
      </c>
      <c r="AQ6" s="128">
        <v>386.84</v>
      </c>
      <c r="AR6" s="128">
        <v>9884</v>
      </c>
      <c r="AS6" s="128">
        <v>6609.01</v>
      </c>
      <c r="AT6" s="128">
        <v>330.99</v>
      </c>
      <c r="AU6" s="128">
        <v>6940</v>
      </c>
      <c r="AV6" s="127">
        <v>23</v>
      </c>
      <c r="AW6" s="127"/>
      <c r="AX6" s="127"/>
      <c r="AY6" s="127"/>
      <c r="AZ6" s="127"/>
      <c r="BA6" s="127"/>
      <c r="BB6" s="127" t="s">
        <v>272</v>
      </c>
      <c r="BC6" s="95"/>
      <c r="BD6" s="95"/>
      <c r="BE6" s="128">
        <v>0</v>
      </c>
      <c r="BF6" s="127" t="s">
        <v>285</v>
      </c>
      <c r="BG6" s="127" t="s">
        <v>297</v>
      </c>
      <c r="BH6" s="97" t="s">
        <v>275</v>
      </c>
      <c r="BI6" s="95" t="s">
        <v>104</v>
      </c>
      <c r="BJ6" s="97">
        <v>46061</v>
      </c>
      <c r="BK6" s="95"/>
      <c r="BL6" s="95" t="s">
        <v>108</v>
      </c>
      <c r="BM6" s="98" t="s">
        <v>113</v>
      </c>
      <c r="BN6" s="99" t="s">
        <v>192</v>
      </c>
      <c r="BO6" s="95" t="s">
        <v>236</v>
      </c>
      <c r="BP6" s="123">
        <v>3470</v>
      </c>
      <c r="BQ6" s="42" t="s">
        <v>194</v>
      </c>
      <c r="BR6" s="96" t="s">
        <v>298</v>
      </c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138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 BF5:BF6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2026-03-02T04:10:17Z</dcterms:modified>
</cp:coreProperties>
</file>