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836\"/>
    </mc:Choice>
  </mc:AlternateContent>
  <xr:revisionPtr revIDLastSave="0" documentId="13_ncr:1_{844254C1-F005-4E2D-AF07-9BD745DF769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<sst xmlns="http://schemas.openxmlformats.org/spreadsheetml/2006/main" count="487" uniqueCount="326">
  <si>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</si>
  <si>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</si>
  <si>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</si>
  <si>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</si>
  <si>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</si>
  <si>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</si>
  <si>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</si>
  <si>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</si>
  <si>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</si>
  <si>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</si>
  <si>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</si>
  <si>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</si>
  <si>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</si>
  <si>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</si>
  <si>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</si>
  <si>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</si>
  <si>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</si>
  <si>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</si>
  <si>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</si>
  <si>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</si>
  <si>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</si>
  <si>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</si>
  <si>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</si>
  <si>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</si>
  <si>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</si>
  <si>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</si>
  <si>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</si>
  <si>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</si>
  <si>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</si>
  <si>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</si>
  <si>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</si>
  <si>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</si>
  <si>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</si>
  <si>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</si>
  <si>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</si>
  <si>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</si>
  <si>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</si>
  <si>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</si>
  <si>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</si>
  <si>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</si>
  <si>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</si>
  <si>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</si>
  <si>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</si>
  <si>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</si>
  <si>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</si>
  <si>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</si>
  <si>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</si>
  <si>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</si>
  <si>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</si>
  <si>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</si>
  <si>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</si>
  <si>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</si>
  <si>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</si>
  <si>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</si>
  <si>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</si>
  <si>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</si>
  <si>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</si>
  <si>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</si>
  <si>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</si>
  <si>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</si>
  <si>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</si>
  <si>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</si>
  <si>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</si>
  <si>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</si>
  <si>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</si>
  <si>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</si>
  <si>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</si>
  <si>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</si>
  <si>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</si>
  <si>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</si>
  <si>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</si>
  <si>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</si>
  <si>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</si>
  <si>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</si>
  <si>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</si>
  <si>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</si>
  <si>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</si>
  <si>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</si>
  <si>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</si>
  <si>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</si>
  <si>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</si>
  <si>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</si>
  <si>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</si>
  <si>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</si>
  <si>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</si>
  <si>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</si>
  <si>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</si>
  <si>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</si>
  <si>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</si>
  <si>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</si>
  <si>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</si>
  <si>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</si>
  <si>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</si>
  <si>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</si>
  <si>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</si>
  <si>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</si>
  <si>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</si>
  <si>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</si>
  <si>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</si>
  <si>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</si>
  <si>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</si>
  <si>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</si>
  <si>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</si>
  <si>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</si>
  <si>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</si>
  <si>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</si>
  <si>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</si>
  <si>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</si>
  <si>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</si>
  <si>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</si>
  <si>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</si>
  <si>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</si>
  <si>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</si>
  <si>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</si>
  <si>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</si>
  <si>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</si>
  <si>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</si>
  <si>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</si>
  <si>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</si>
  <si>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</si>
  <si>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</si>
  <si>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</si>
  <si>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</si>
  <si>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</si>
  <si>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</si>
  <si>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</si>
  <si>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</si>
  <si>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</si>
  <si>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</si>
  <si>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</si>
  <si>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</si>
  <si>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</si>
  <si>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</si>
  <si>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</si>
  <si>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</si>
  <si>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</si>
  <si>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</si>
  <si>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</si>
  <si>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</si>
  <si>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</si>
  <si>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</si>
  <si>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</si>
  <si>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</si>
  <si>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</si>
  <si>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</si>
  <si>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</si>
  <si>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</si>
  <si>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</si>
  <si>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</si>
  <si>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</si>
  <si>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</si>
  <si>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</si>
  <si>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</si>
  <si>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</si>
  <si>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</si>
  <si>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</si>
  <si>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</si>
  <si>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</si>
  <si>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</si>
  <si>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</si>
  <si>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</si>
  <si>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</si>
  <si>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</si>
  <si>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</si>
  <si>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</si>
  <si>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</si>
  <si>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</si>
  <si>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</si>
  <si>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</si>
  <si>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</si>
  <si>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</si>
  <si>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</si>
  <si>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</si>
  <si>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</si>
  <si>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</si>
  <si>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</si>
  <si>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</si>
  <si>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</si>
  <si>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</si>
  <si>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</si>
  <si>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</si>
  <si>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</si>
  <si>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</si>
  <si>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</si>
  <si>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</si>
  <si>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</si>
  <si>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</si>
  <si>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</si>
  <si>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</si>
  <si>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</si>
  <si>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</si>
  <si>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</si>
  <si>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</si>
  <si>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</si>
  <si>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</si>
  <si>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</si>
  <si>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</si>
  <si>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</si>
  <si>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</si>
  <si>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</si>
  <si>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</si>
  <si>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</si>
  <si>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</si>
  <si>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</si>
  <si>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</si>
  <si>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</si>
  <si>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</si>
  <si>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</si>
  <si>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</si>
  <si>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</si>
  <si>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</si>
  <si>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</si>
  <si>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</si>
  <si>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</si>
  <si>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</si>
  <si>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</si>
  <si>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</si>
  <si>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</si>
  <si>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</si>
  <si>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</si>
  <si>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</si>
  <si>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</si>
  <si>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</si>
  <si>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</si>
  <si>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</si>
  <si>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</si>
  <si>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</si>
  <si>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</si>
  <si>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</si>
  <si>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</si>
  <si>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</si>
  <si>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</si>
  <si>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</si>
  <si>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</si>
  <si>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</si>
  <si>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</si>
  <si>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</si>
  <si>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</si>
  <si>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</si>
  <si>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</si>
  <si>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</si>
  <si>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</si>
  <si>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</si>
  <si>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</si>
  <si>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</si>
  <si>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North</t>
  </si>
  <si>
    <t>Uttar Pradesh</t>
  </si>
  <si>
    <t>Ballia</t>
  </si>
  <si>
    <t>Atrauliya</t>
  </si>
  <si>
    <t>UP3449</t>
  </si>
  <si>
    <t>Phoolpur</t>
  </si>
  <si>
    <t>KUSHMURA</t>
  </si>
  <si>
    <t>SF0088865</t>
  </si>
  <si>
    <t>Satyam Tiwari</t>
  </si>
  <si>
    <t>KUSHMURA C1</t>
  </si>
  <si>
    <t>KUSHMURA C1 Kushmata1</t>
  </si>
  <si>
    <t>Chetana Weekly</t>
  </si>
  <si>
    <t>SSF4556967</t>
  </si>
  <si>
    <t>SC</t>
  </si>
  <si>
    <t>HINDU</t>
  </si>
  <si>
    <t>Animal Husbandry &amp; Poultry</t>
  </si>
  <si>
    <t>SUNITA</t>
  </si>
  <si>
    <t>19-Oct-2023</t>
  </si>
  <si>
    <t>1</t>
  </si>
  <si>
    <t>2.39 Yrs</t>
  </si>
  <si>
    <t>19 Oct 2023</t>
  </si>
  <si>
    <t>&gt; 2 to 4 Years</t>
  </si>
  <si>
    <t>26-Oct-2023</t>
  </si>
  <si>
    <t>03-Jan-2025</t>
  </si>
  <si>
    <t>Open</t>
  </si>
  <si>
    <t/>
  </si>
  <si>
    <t>6390824404</t>
  </si>
  <si>
    <t>Unnati weekly</t>
  </si>
  <si>
    <t>28-Mar-2024</t>
  </si>
  <si>
    <t>0</t>
  </si>
  <si>
    <t>04-Apr-2024</t>
  </si>
  <si>
    <t>31-Mar-2025</t>
  </si>
  <si>
    <t>KUSHMURA KUNTA C1 G5</t>
  </si>
  <si>
    <t>SSF5839967</t>
  </si>
  <si>
    <t>OBC</t>
  </si>
  <si>
    <t>MUSLIM</t>
  </si>
  <si>
    <t>HAIDARI BEGAM</t>
  </si>
  <si>
    <t>18-Mar-2024</t>
  </si>
  <si>
    <t>1.98 Yrs</t>
  </si>
  <si>
    <t>18 Mar 2024</t>
  </si>
  <si>
    <t>&lt;= 2 Years</t>
  </si>
  <si>
    <t>8081298903</t>
  </si>
  <si>
    <t>KHALISHPUR</t>
  </si>
  <si>
    <t>KHALISHPUR C1</t>
  </si>
  <si>
    <t>KHALISHPUR g2 SEEMA C1 G2</t>
  </si>
  <si>
    <t>SSF6458547</t>
  </si>
  <si>
    <t>Agriculture &amp; Farming</t>
  </si>
  <si>
    <t>NEELAM</t>
  </si>
  <si>
    <t>03-Sep-2024</t>
  </si>
  <si>
    <t>GL-1</t>
  </si>
  <si>
    <t>1.51 Yrs</t>
  </si>
  <si>
    <t>03 Sep 2024</t>
  </si>
  <si>
    <t>10-Sep-2024</t>
  </si>
  <si>
    <t>12-Aug-2025</t>
  </si>
  <si>
    <t>31-Dec-2025</t>
  </si>
  <si>
    <t>9565391180</t>
  </si>
  <si>
    <t>Aman Kumar Pathak/SF0075641</t>
  </si>
  <si>
    <t>Form Date :</t>
  </si>
  <si>
    <t>To Date :</t>
  </si>
  <si>
    <t xml:space="preserve">Reporting Time : </t>
  </si>
  <si>
    <t>Hand Written Receipt</t>
  </si>
  <si>
    <t>FN25-26-03836</t>
  </si>
  <si>
    <t>Satish Patel</t>
  </si>
  <si>
    <t>SF0070731</t>
  </si>
  <si>
    <t>Branch Manager</t>
  </si>
  <si>
    <t>356170941</t>
  </si>
  <si>
    <t>According to the Hand Written Receipt  and borrower written statement, Borrower Sunita /353405695 paid below mention Pre-closed Amount of Rs 19,166/- to SBM Satish Patel /SF0070731 by Case. But the same was not updated it in FIMO.
# Paid an pre-close amount of Rs.19,966/- on dated 15-Jul -2025.
#Amount of Rs. 560/- is posted in FIMO on date- 18 Jul 2024.
#Amount of Rs. 560/- is posted in FIMO on date- 25 Jul 2024.
#Amount of Rs. 560/- is posted in FIMO on date- 1 Aug 2024.
#Amount of Rs. 560/- is posted in FIMO on date- 8 Aug 2024.
#Amount of Rs. 560/- is posted in FIMO on date- 15 Aug 2024.
#Amount of Rs. 560/- is posted in FIMO on date- 22 Aug 2024.
#Amount of Rs. 560/- is posted in FIMO on date- 29 Aug 2024.
#Amount of Rs. 560/- is posted in FIMO on date- 5 Sep 2024.
#Amount of Rs. 560/- is posted in FIMO on date- 12 Sep 2024.
#Amount of Rs. 560/- is posted in FIMO on date- 19 Sep 2024.
#Amount of Rs. 560/- is posted in FIMO on date- 26 Sep 2024.
#Amount of Rs. 560/- is posted in FIMO on date- 3 Oct 2024.
#Amount of Rs. 560/- is posted in FIMO on date- 10 Oct 2024.
#Amount of Rs. 560/- is posted in FIMO on date- 17 Oct 2024.
#Amount of Rs. 1,120/- is posted in FIMO on date- 24 Oct 2024.
#Amount of Rs. 560/- is posted in FIMO on date- 7 Nov 2024.
#Amount of Rs. 560/- is posted in FIMO on date- 14 Nov 2024.
#Amount of Rs. 560/- is posted in FIMO on date- 21 Nov 2024.
#Amount of Rs. 560/- is posted in FIMO on date- 28 Nov 2024.
#Amount of Rs. 1,680/- is posted in FIMO on date- 23 Dec 2024.
#Amount of Rs. 1,680/- is posted in FIMO on date- 3 Jan 2025.
(Total amount collected- 19,966/-)
(Amount posted by Fimo- 11,200/-)
(Pending for collection- 8,766/-)
(Hand Written Receipt &amp; Borrower written Statement Available)</t>
  </si>
  <si>
    <t>353405695</t>
  </si>
  <si>
    <t>355967865</t>
  </si>
  <si>
    <t>358058571</t>
  </si>
  <si>
    <t>According to the Hand Written Receipt  and borrower written statement, Borrower Sunita /356170941 paid below mention Pre-closed Amount of Rs 32,264/- to SBM Satish Patel /SF0070731 by Case. But the same was not updated it in FIMO.
# Paid an pre-close amount of Rs.32,564/- on dated 15-Jul -2025.
#Amount of Rs. 640/- is posted in FIMO on date- 18 Jul 2024
#Amount of Rs. 640/- is posted in FIMO on date-25 Jul 2024
#Amount of Rs. 640/- is posted in FIMO on date- 1 Aug 2024
#Amount of Rs. 640/- is posted in FIMO on date- 8 Aug 2024
#Amount of Rs. 640/- is posted in FIMO on date- 15 Aug 2024
#Amount of Rs. 640/- is posted in FIMO on date- 22 Aug 2024
#Amount of Rs. 640/- is posted in FIMO on date- 29 Aug 2024
#Amount of Rs. 640/- is posted in FIMO on date- 5 Sep 2024
#Amount of Rs. 640/- is posted in FIMO on date- 12 Sep 2024
#Amount of Rs. 640/- is posted in FIMO on date- 19 Sep 2024
#Amount of Rs. 640/- is posted in FIMO on date- 26 Sep 2024
#Amount of Rs. 640/- is posted in FIMO on date- 3 Oct 2024
#Amount of Rs. 640/- is posted in FIMO on date- 10 Oct 2024
#Amount of Rs. 640/- is posted in FIMO on date- 17 Oct 2024
#Amount of Rs. 1,280/- is posted in FIMO on date- 24 Oct 2024
#Amount of Rs. 640/- is posted in FIMO on date- 7 Nov 2024
#Amount of Rs. 640/- is posted in FIMO on date- 14 Nov 2024
#Amount of Rs. 640/- is posted in FIMO on date- 21 Nov 2024
#Amount of Rs. 640/- is posted in FIMO on date- 28 Nov 2024
#Amount of Rs. 1,920/- is posted in FIMO on date- 23 Dec 2024
#Amount of Rs. 1,920/- is posted in FIMO on date- 3 Jan 2025
(Total amount collected- 32,564/-)
(Amount posted by Fimo- 12,800/-)
(Pending for collection- 19,764/-)
(Hand Written Receipt &amp; Borrower written Statement Available)</t>
  </si>
  <si>
    <t>According to the Hand Written Receipt  and borrower written statement, Borrower Haidari Begam /355967865 paid below mention Pre-closed Amount of Rs 36,190/- to SBM Satish Patel /SF0070731 by Case. But the same was not updated it in FIMO.
# Paid an pre-close amount of Rs.36,190/- on dated 15-Jul -2025.
#Amount of Rs. 720/- is posted in FIMO on date- 18 Jul 2024.
#Amount of Rs. 720/- is posted in FIMO on date- 25 Jul 2024.
#Amount of Rs. 720/- is posted in FIMO on date- 1 Aug 2024.
#Amount of Rs. 720/- is posted in FIMO on date- 8 Aug 2024.
#Amount of Rs. 720/- is posted in FIMO on date- 15 Aug 2024.
#Amount of Rs. 720/- is posted in FIMO on date- 22 Aug 2024.
#Amount of Rs. 720/- is posted in FIMO on date- 29 Aug 2024.
#Amount of Rs. 720/- is posted in FIMO on date- 5 Sep 2024.
#Amount of Rs. 720/- is posted in FIMO on date- 12 Sep 2024.
#Amount of Rs. 720/- is posted in FIMO on date- 19 Sep 2024.
#Amount of Rs. 720/- is posted in FIMO on date- 26 Sep 2024.
#Amount of Rs. 720/- is posted in FIMO on date- 3 Oct 2024.
#Amount of Rs. 720/- is posted in FIMO on date- 10 Oct 2024.
#Amount of Rs. 720/- is posted in FIMO on date- 17 Oct 2024.
#Amount of Rs. 1,440/- is posted in FIMO on date- 24 Oct 2024.
#Amount of Rs. 720/- is posted in FIMO on date- 7 Nov 2024.
#Amount of Rs. 720/- is posted in FIMO on date- 14 Nov 2024.
#Amount of Rs. 720/- is posted in FIMO on date- 21 Nov 2024.
#Amount of Rs. 720/- is posted in FIMO on date- 28 Nov 2024.
#Amount of Rs. 2,160/- is posted in FIMO on date- 23 Dec 2024.
#Amount of Rs. 2,160/- is posted in FIMO on date- 3 Jan 2025.
(Total amount collected- 36,190/-)
(Amount posted by Fimo- 14,400/-)
(Pending for collection- 21,760/-)
(Hand Written Receipt &amp; Borrower written Statement Available)</t>
  </si>
  <si>
    <t>According to the Hand Written Receipt  and borrower written statement, Borrower Haidari Begam /355967865 paid below mention Pre-closed Amount of Rs 36,190/- to SBM Satish Patel /SF0070731 by Case. But the same was not updated it in FIMO.
# Paid an pre-close amount of Rs.36,190/- on dated 15-Jul -2025.
#Amount of Rs. 720/- is posted in FIMO on date- 18 Jul 2024.
#Amount of Rs. 720/- is posted in FIMO on date- 25 Jul 2024.
#Amount of Rs. 720/- is posted in FIMO on date- 1 Aug 2024.
#Amount of Rs. 720/- is posted in FIMO on date- 8 Aug 2024.
#Amount of Rs. 720/- is posted in FIMO on date- 15 Aug 2024.
#Amount of Rs. 720/- is posted in FIMO on date- 22 Aug 2024.
#Amount of Rs. 720/- is posted in FIMO on date- 29 Aug 2024.
#Amount of Rs. 720/- is posted in FIMO on date- 5 Sep 2024.
#Amount of Rs. 720/- is posted in FIMO on date- 12 Sep 2024.
#Amount of Rs. 720/- is posted in FIMO on date- 19 Sep 2024.
#Amount of Rs. 720/- is posted in FIMO on date- 26 Sep 2024.
#Amount of Rs. 720/- is posted in FIMO on date- 3 Oct 2024.
#Amount of Rs. 720/- is posted in FIMO on date- 10 Oct 2024.
#Amount of Rs. 720/- is posted in FIMO on date- 17 Oct 2024.
#Amount of Rs. 1,440/- is posted in FIMO on date- 24 Oct 2024.
#Amount of Rs. 720/- is posted in FIMO on date- 7 Nov 2024.
#Amount of Rs. 720/- is posted in FIMO on date- 14 Nov 2024.
#Amount of Rs. 720/- is posted in FIMO on date- 21 Nov 2024.
#Amount of Rs. 720/- is posted in FIMO on date- 28 Nov 2024.
#Amount of Rs. 2,160/- is posted in FIMO on date- 23 Dec 2024.
#Amount of Rs. 2,160/- is posted in FIMO on date- 3 Jan 2025.
(Total amount collected- 36,190/-)
(Amount posted by Fimo- 14,400/-)
(Pending for collection- 21,790/-)
(Hand Written Receipt &amp; Borrower written Statement Available)</t>
  </si>
  <si>
    <t>Suspended-Not Working</t>
  </si>
  <si>
    <t>Completed-Report Submitted</t>
  </si>
  <si>
    <t>During the Fraud investigation, we found that SBM Satish Patel/SF0070731 embezzeld in  Pre-Closure, of 3 borrowers. and the same was not posted in Fimo by him. 
(Total fraud amount of Rs.119520/-)
(Fimo Posting amount of Rs. 56960/-
(Pending for recovery from the employee Rs. 62560/-)</t>
  </si>
  <si>
    <t>Ranjeet Kumar/SF0071776</t>
  </si>
  <si>
    <t>Vipin Yadav/SF0071928</t>
  </si>
  <si>
    <t>Akshay Kumar/SF0072374</t>
  </si>
  <si>
    <t>According to the digital Payment and borrower written statement, Borrower Neelam/358058571 paid below mention Pre-closed Amount of Rs 30,800/- to SBM Satish Patel/SF0070731 bank Account by phone pay. But the same was not updated it in FIMO.
# Paid an pre-close amount of Rs.30,800/- on dated 24-Jan -2025.
Subsequently, BM paid a total of 29 EWIs (640* 29 = 18,560) between 28-Jan- 2025 TO 12- Aug-2025, and the remaining amount was not Posted in FIMO. It was used for personal purposes
(Total amount collected- 30,800/-)
(Amount posted by Fimo- 18,560/-)
(Pending for collection- 12,240/-)
(Digital Payment &amp; Statement Available)</t>
  </si>
  <si>
    <t>Crisis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</si>
</sst>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2EE4AEB5-FC9E-47F3-B149-24C7D1443BDE}"/>
    <cellStyle name="Comma 2 2" xfId="14" xr:uid="{00000000-0005-0000-0000-000000000000}"/>
    <cellStyle name="Comma 2 2 2" xfId="32" xr:uid="{141F3A8E-FB3F-4E6D-BF17-335E558E98DB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UP3449</v>
      </c>
      <c r="D5" s="63" t="str">
        <f>IF('Physical Cash at Safe'!D28="Yes", 'Physical Cash at Safe'!B4, 'Borrower Wise Details'!C5)</f>
        <v>Phoolpur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Ballia</v>
      </c>
      <c r="G5" s="61">
        <v>46079</v>
      </c>
      <c r="H5" s="107" t="s">
        <v>325</v>
      </c>
      <c r="I5" s="61">
        <v>46080</v>
      </c>
      <c r="J5" s="74" t="str">
        <f>IF('Physical Cash at Safe'!D28="Yes",'Physical Cash at Safe'!E28,IF('Borrower Wise Details'!D5&lt;&gt;"",'Borrower Wise Details'!D5,""))</f>
        <v>FN25-26-03836</v>
      </c>
      <c r="K5" s="81">
        <v>2</v>
      </c>
      <c r="L5" s="82">
        <v>88720</v>
      </c>
      <c r="M5" s="82">
        <v>0</v>
      </c>
      <c r="N5" s="82" t="s">
        <v>323</v>
      </c>
      <c r="O5" s="82" t="s">
        <v>243</v>
      </c>
      <c r="P5" s="82" t="s">
        <v>321</v>
      </c>
      <c r="Q5" s="82" t="s">
        <v>322</v>
      </c>
      <c r="R5" s="75" t="str">
        <f>IF('Physical Cash at Safe'!$D$28="Yes", 'Physical Cash at Safe'!$A$28, IF('Borrower Wise Details'!F5&lt;&gt;"", 'Borrower Wise Details'!F5, ""))</f>
        <v>Satish Patel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SF0070731</v>
      </c>
      <c r="U5" s="77" t="s">
        <v>318</v>
      </c>
      <c r="V5" s="61">
        <v>46045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319</v>
      </c>
      <c r="Z5" s="61">
        <v>46090</v>
      </c>
      <c r="AA5" s="61">
        <v>46091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56960</v>
      </c>
      <c r="AE5" s="126">
        <f>IF(AND(AC5="", AD5=""), "", IF(AD5="", AC5, AC5 - IF(ISNUMBER(AD5), AD5, 0)))</f>
        <v>62560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46093</v>
      </c>
      <c r="AH5" s="70" t="s">
        <v>320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UP3449</v>
      </c>
      <c r="C5" s="50" t="str">
        <f>IF('Fraud Investigation Report'!D5="", "", 'Fraud Investigation Report'!D5)</f>
        <v>Phoolpur</v>
      </c>
      <c r="D5" s="68" t="str">
        <f>IF(OR('Fraud Investigation Report'!R5="", 'Fraud Investigation Report'!R5=0), "", 'Fraud Investigation Report'!R5)</f>
        <v>Satish Patel</v>
      </c>
      <c r="E5" s="68" t="str">
        <f>IF(OR('Fraud Investigation Report'!T5="", 'Fraud Investigation Report'!T5=0), "", 'Fraud Investigation Report'!T5)</f>
        <v>SF0070731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119520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119520</v>
      </c>
      <c r="O5" s="69">
        <f>IF('Fraud Investigation Report'!AD5="", "", 'Fraud Investigation Report'!AD5)</f>
        <v>56960</v>
      </c>
      <c r="P5" s="126">
        <f>IF(AND(N5="", O5=""), "", IF(O5="", N5, N5 - IF(ISNUMBER(O5), O5, 0)))</f>
        <v>62560</v>
      </c>
      <c r="Q5" s="49"/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opLeftCell="B1" zoomScaleNormal="100" workbookViewId="0">
      <pane ySplit="2" topLeftCell="A3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 t="s">
        <v>200</v>
      </c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216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/>
      <c r="C33" s="39" t="s">
        <v>84</v>
      </c>
      <c r="D33" s="150"/>
      <c r="E33" s="151"/>
    </row>
    <row r="34" spans="1:5" ht="26" x14ac:dyDescent="0.35">
      <c r="A34" s="39" t="s">
        <v>217</v>
      </c>
      <c r="B34" s="38"/>
      <c r="C34" s="39" t="s">
        <v>218</v>
      </c>
      <c r="D34" s="152"/>
      <c r="E34" s="153"/>
    </row>
    <row r="35" spans="1:5" ht="26" x14ac:dyDescent="0.35">
      <c r="A35" s="39" t="s">
        <v>219</v>
      </c>
      <c r="B35" s="38"/>
      <c r="C35" s="39" t="s">
        <v>221</v>
      </c>
      <c r="D35" s="152"/>
      <c r="E35" s="153"/>
    </row>
    <row r="36" spans="1:5" ht="25.5" customHeight="1" x14ac:dyDescent="0.35">
      <c r="A36" s="39" t="s">
        <v>220</v>
      </c>
      <c r="B36" s="38"/>
      <c r="C36" s="39" t="s">
        <v>222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3" zoomScale="102" zoomScaleNormal="90" workbookViewId="0">
      <selection activeCell="R4" sqref="R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UP3449</v>
      </c>
      <c r="C5" s="119" t="str">
        <f>IF('Loan Outstanding Report'!$H$5="", "", 'Loan Outstanding Report'!$H$5)</f>
        <v>Phoolpur</v>
      </c>
      <c r="D5" s="41" t="s">
        <v>306</v>
      </c>
      <c r="E5" s="65">
        <v>46090</v>
      </c>
      <c r="F5" s="38" t="s">
        <v>307</v>
      </c>
      <c r="G5" s="49" t="s">
        <v>308</v>
      </c>
      <c r="H5" s="49" t="s">
        <v>309</v>
      </c>
      <c r="I5" s="120" t="s">
        <v>254</v>
      </c>
      <c r="J5" s="120" t="s">
        <v>257</v>
      </c>
      <c r="K5" s="120" t="s">
        <v>261</v>
      </c>
      <c r="L5" s="11" t="s">
        <v>312</v>
      </c>
      <c r="M5" s="65" t="s">
        <v>262</v>
      </c>
      <c r="N5" s="124">
        <v>35000</v>
      </c>
      <c r="O5" s="124">
        <v>560</v>
      </c>
      <c r="P5" s="121" t="s">
        <v>140</v>
      </c>
      <c r="Q5" s="80">
        <v>45488</v>
      </c>
      <c r="R5" s="124">
        <v>19966</v>
      </c>
      <c r="S5" s="124">
        <v>11200</v>
      </c>
      <c r="T5" s="124">
        <v>0</v>
      </c>
      <c r="U5" s="125">
        <f t="shared" ref="U5" si="0">IF(AND(ISBLANK(R5),ISBLANK(S5),ISBLANK(T5)),"",R5-(S5+T5))</f>
        <v>8766</v>
      </c>
      <c r="V5" s="117" t="s">
        <v>305</v>
      </c>
      <c r="W5" s="122" t="s">
        <v>311</v>
      </c>
    </row>
    <row r="6" spans="1:23" ht="25" customHeight="1" x14ac:dyDescent="0.3">
      <c r="A6" s="64">
        <v>2</v>
      </c>
      <c r="B6" s="60" t="str">
        <f>IF(J6&lt;&gt;"", $B$5, "")</f>
        <v>UP3449</v>
      </c>
      <c r="C6" s="119" t="str">
        <f>IF(J6&lt;&gt;"", $C$5, "")</f>
        <v>Phoolpur</v>
      </c>
      <c r="D6" s="41" t="s">
        <v>306</v>
      </c>
      <c r="E6" s="65">
        <v>46090</v>
      </c>
      <c r="F6" s="38" t="s">
        <v>307</v>
      </c>
      <c r="G6" s="49" t="s">
        <v>308</v>
      </c>
      <c r="H6" s="49" t="s">
        <v>309</v>
      </c>
      <c r="I6" s="120" t="s">
        <v>254</v>
      </c>
      <c r="J6" s="120" t="s">
        <v>257</v>
      </c>
      <c r="K6" s="120" t="s">
        <v>261</v>
      </c>
      <c r="L6" s="11" t="s">
        <v>310</v>
      </c>
      <c r="M6" s="65" t="s">
        <v>273</v>
      </c>
      <c r="N6" s="124">
        <v>40000</v>
      </c>
      <c r="O6" s="124">
        <v>640</v>
      </c>
      <c r="P6" s="121" t="s">
        <v>140</v>
      </c>
      <c r="Q6" s="80">
        <v>45488</v>
      </c>
      <c r="R6" s="124">
        <v>32564</v>
      </c>
      <c r="S6" s="124">
        <v>12800</v>
      </c>
      <c r="T6" s="124">
        <v>0</v>
      </c>
      <c r="U6" s="125">
        <f t="shared" ref="U6:U69" si="1">IF(AND(ISBLANK(R6),ISBLANK(S6),ISBLANK(T6)),"",R6-(S6+T6))</f>
        <v>19764</v>
      </c>
      <c r="V6" s="117" t="s">
        <v>305</v>
      </c>
      <c r="W6" s="122" t="s">
        <v>315</v>
      </c>
    </row>
    <row r="7" spans="1:23" ht="25" customHeight="1" x14ac:dyDescent="0.3">
      <c r="A7" s="64">
        <v>3</v>
      </c>
      <c r="B7" s="60" t="str">
        <f t="shared" ref="B7:B70" si="2">IF(J7&lt;&gt;"", $B$5, "")</f>
        <v>UP3449</v>
      </c>
      <c r="C7" s="119" t="str">
        <f t="shared" ref="C7:C70" si="3">IF(J7&lt;&gt;"", $C$5, "")</f>
        <v>Phoolpur</v>
      </c>
      <c r="D7" s="41" t="s">
        <v>306</v>
      </c>
      <c r="E7" s="65">
        <v>46090</v>
      </c>
      <c r="F7" s="38" t="s">
        <v>307</v>
      </c>
      <c r="G7" s="49" t="s">
        <v>308</v>
      </c>
      <c r="H7" s="49" t="s">
        <v>309</v>
      </c>
      <c r="I7" s="120" t="s">
        <v>254</v>
      </c>
      <c r="J7" s="120" t="s">
        <v>278</v>
      </c>
      <c r="K7" s="120" t="s">
        <v>281</v>
      </c>
      <c r="L7" s="11" t="s">
        <v>313</v>
      </c>
      <c r="M7" s="65" t="s">
        <v>282</v>
      </c>
      <c r="N7" s="124">
        <v>45000</v>
      </c>
      <c r="O7" s="124">
        <v>720</v>
      </c>
      <c r="P7" s="121" t="s">
        <v>140</v>
      </c>
      <c r="Q7" s="80">
        <v>45488</v>
      </c>
      <c r="R7" s="124">
        <v>36190</v>
      </c>
      <c r="S7" s="124">
        <v>14400</v>
      </c>
      <c r="T7" s="124">
        <v>0</v>
      </c>
      <c r="U7" s="125">
        <f t="shared" si="1"/>
        <v>21790</v>
      </c>
      <c r="V7" s="117" t="s">
        <v>305</v>
      </c>
      <c r="W7" s="122" t="s">
        <v>316</v>
      </c>
    </row>
    <row r="8" spans="1:23" ht="25" customHeight="1" x14ac:dyDescent="0.3">
      <c r="A8" s="64">
        <v>4</v>
      </c>
      <c r="B8" s="60" t="str">
        <f t="shared" si="2"/>
        <v>UP3449</v>
      </c>
      <c r="C8" s="119" t="str">
        <f t="shared" si="3"/>
        <v>Phoolpur</v>
      </c>
      <c r="D8" s="41" t="s">
        <v>306</v>
      </c>
      <c r="E8" s="65">
        <v>46090</v>
      </c>
      <c r="F8" s="38" t="s">
        <v>307</v>
      </c>
      <c r="G8" s="49" t="s">
        <v>308</v>
      </c>
      <c r="H8" s="49" t="s">
        <v>309</v>
      </c>
      <c r="I8" s="120" t="s">
        <v>288</v>
      </c>
      <c r="J8" s="120" t="s">
        <v>290</v>
      </c>
      <c r="K8" s="120" t="s">
        <v>292</v>
      </c>
      <c r="L8" s="11" t="s">
        <v>314</v>
      </c>
      <c r="M8" s="65" t="s">
        <v>293</v>
      </c>
      <c r="N8" s="124">
        <v>40000</v>
      </c>
      <c r="O8" s="124">
        <v>640</v>
      </c>
      <c r="P8" s="121" t="s">
        <v>140</v>
      </c>
      <c r="Q8" s="80">
        <v>45681</v>
      </c>
      <c r="R8" s="124">
        <v>30800</v>
      </c>
      <c r="S8" s="124">
        <v>18560</v>
      </c>
      <c r="T8" s="124">
        <v>0</v>
      </c>
      <c r="U8" s="125">
        <f t="shared" si="1"/>
        <v>12240</v>
      </c>
      <c r="V8" s="117" t="s">
        <v>202</v>
      </c>
      <c r="W8" s="122" t="s">
        <v>324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P5" sqref="BP5:BP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6" width="8.7265625" style="99" customWidth="1"/>
    <col min="37" max="37" width="15.54296875" style="99" bestFit="1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4.90625" style="104" bestFit="1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302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303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304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83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198917</v>
      </c>
      <c r="J5" s="38" t="s">
        <v>251</v>
      </c>
      <c r="K5" s="84">
        <v>198917</v>
      </c>
      <c r="L5" s="84" t="s">
        <v>252</v>
      </c>
      <c r="M5" s="38" t="s">
        <v>253</v>
      </c>
      <c r="N5" s="84">
        <v>433065</v>
      </c>
      <c r="O5" s="84" t="s">
        <v>254</v>
      </c>
      <c r="P5" s="84">
        <v>678700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353405695</v>
      </c>
      <c r="Z5" s="38" t="s">
        <v>261</v>
      </c>
      <c r="AA5" s="108" t="s">
        <v>262</v>
      </c>
      <c r="AB5" s="84">
        <v>35000</v>
      </c>
      <c r="AC5" s="108"/>
      <c r="AD5" s="84">
        <v>75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560</v>
      </c>
      <c r="AK5" s="84">
        <v>560</v>
      </c>
      <c r="AL5" s="108" t="s">
        <v>268</v>
      </c>
      <c r="AM5" s="84">
        <v>26137.87</v>
      </c>
      <c r="AN5" s="112">
        <v>6342.13</v>
      </c>
      <c r="AO5" s="112">
        <v>32480</v>
      </c>
      <c r="AP5" s="112">
        <v>8862.1299999999992</v>
      </c>
      <c r="AQ5" s="112">
        <v>360.87</v>
      </c>
      <c r="AR5" s="112">
        <v>9223</v>
      </c>
      <c r="AS5" s="112">
        <v>8862.1299999999992</v>
      </c>
      <c r="AT5" s="112">
        <v>360.87</v>
      </c>
      <c r="AU5" s="112">
        <v>9223</v>
      </c>
      <c r="AV5" s="84">
        <v>124</v>
      </c>
      <c r="AW5" s="84"/>
      <c r="AX5" s="84"/>
      <c r="AY5" s="108"/>
      <c r="AZ5" s="84"/>
      <c r="BA5" s="84"/>
      <c r="BB5" s="84" t="s">
        <v>269</v>
      </c>
      <c r="BC5" s="84" t="s">
        <v>270</v>
      </c>
      <c r="BD5" s="108"/>
      <c r="BE5" s="84">
        <v>0</v>
      </c>
      <c r="BF5" s="38" t="s">
        <v>257</v>
      </c>
      <c r="BG5" s="84" t="s">
        <v>271</v>
      </c>
      <c r="BH5" s="114" t="s">
        <v>301</v>
      </c>
      <c r="BI5" s="38" t="s">
        <v>110</v>
      </c>
      <c r="BJ5" s="85">
        <v>46090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19966</v>
      </c>
      <c r="BQ5" s="117" t="s">
        <v>201</v>
      </c>
      <c r="BR5" s="131" t="s">
        <v>311</v>
      </c>
    </row>
    <row r="6" spans="1:70" s="113" customFormat="1" ht="15" customHeight="1" x14ac:dyDescent="0.35">
      <c r="A6" s="84">
        <v>272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198917</v>
      </c>
      <c r="J6" s="38" t="s">
        <v>251</v>
      </c>
      <c r="K6" s="84">
        <v>198917</v>
      </c>
      <c r="L6" s="84" t="s">
        <v>252</v>
      </c>
      <c r="M6" s="38" t="s">
        <v>253</v>
      </c>
      <c r="N6" s="84">
        <v>433065</v>
      </c>
      <c r="O6" s="84" t="s">
        <v>254</v>
      </c>
      <c r="P6" s="84">
        <v>678700</v>
      </c>
      <c r="Q6" s="38" t="s">
        <v>255</v>
      </c>
      <c r="R6" s="38" t="s">
        <v>272</v>
      </c>
      <c r="S6" s="84" t="s">
        <v>257</v>
      </c>
      <c r="T6" s="84" t="s">
        <v>257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356170941</v>
      </c>
      <c r="Z6" s="38" t="s">
        <v>261</v>
      </c>
      <c r="AA6" s="108" t="s">
        <v>273</v>
      </c>
      <c r="AB6" s="84">
        <v>40000</v>
      </c>
      <c r="AC6" s="108"/>
      <c r="AD6" s="84">
        <v>75</v>
      </c>
      <c r="AE6" s="84" t="s">
        <v>274</v>
      </c>
      <c r="AF6" s="84" t="s">
        <v>264</v>
      </c>
      <c r="AG6" s="108" t="s">
        <v>265</v>
      </c>
      <c r="AH6" s="84" t="s">
        <v>266</v>
      </c>
      <c r="AI6" s="108" t="s">
        <v>275</v>
      </c>
      <c r="AJ6" s="84">
        <v>640</v>
      </c>
      <c r="AK6" s="84">
        <v>640</v>
      </c>
      <c r="AL6" s="108" t="s">
        <v>268</v>
      </c>
      <c r="AM6" s="84">
        <v>17021.080000000002</v>
      </c>
      <c r="AN6" s="112">
        <v>5378.92</v>
      </c>
      <c r="AO6" s="112">
        <v>22400</v>
      </c>
      <c r="AP6" s="112">
        <v>22978.92</v>
      </c>
      <c r="AQ6" s="112">
        <v>2281.08</v>
      </c>
      <c r="AR6" s="112">
        <v>25260</v>
      </c>
      <c r="AS6" s="112">
        <v>22978.92</v>
      </c>
      <c r="AT6" s="112">
        <v>2281.08</v>
      </c>
      <c r="AU6" s="112">
        <v>25260</v>
      </c>
      <c r="AV6" s="84">
        <v>101</v>
      </c>
      <c r="AW6" s="84"/>
      <c r="AX6" s="84"/>
      <c r="AY6" s="108"/>
      <c r="AZ6" s="84"/>
      <c r="BA6" s="84"/>
      <c r="BB6" s="84" t="s">
        <v>269</v>
      </c>
      <c r="BC6" s="84" t="s">
        <v>270</v>
      </c>
      <c r="BD6" s="108" t="s">
        <v>276</v>
      </c>
      <c r="BE6" s="84">
        <v>40000</v>
      </c>
      <c r="BF6" s="38" t="s">
        <v>257</v>
      </c>
      <c r="BG6" s="84" t="s">
        <v>271</v>
      </c>
      <c r="BH6" s="114" t="s">
        <v>301</v>
      </c>
      <c r="BI6" s="38" t="s">
        <v>110</v>
      </c>
      <c r="BJ6" s="85">
        <v>46090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32564</v>
      </c>
      <c r="BQ6" s="117" t="s">
        <v>201</v>
      </c>
      <c r="BR6" s="131" t="s">
        <v>315</v>
      </c>
    </row>
    <row r="7" spans="1:70" s="113" customFormat="1" ht="15" customHeight="1" x14ac:dyDescent="0.35">
      <c r="A7" s="84">
        <v>254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198917</v>
      </c>
      <c r="J7" s="38" t="s">
        <v>251</v>
      </c>
      <c r="K7" s="84">
        <v>198917</v>
      </c>
      <c r="L7" s="84" t="s">
        <v>252</v>
      </c>
      <c r="M7" s="38" t="s">
        <v>253</v>
      </c>
      <c r="N7" s="84">
        <v>433065</v>
      </c>
      <c r="O7" s="84" t="s">
        <v>254</v>
      </c>
      <c r="P7" s="84">
        <v>719260</v>
      </c>
      <c r="Q7" s="38" t="s">
        <v>277</v>
      </c>
      <c r="R7" s="38" t="s">
        <v>256</v>
      </c>
      <c r="S7" s="84" t="s">
        <v>278</v>
      </c>
      <c r="T7" s="84" t="s">
        <v>278</v>
      </c>
      <c r="U7" s="84" t="s">
        <v>279</v>
      </c>
      <c r="V7" s="84" t="s">
        <v>280</v>
      </c>
      <c r="W7" s="84">
        <v>541</v>
      </c>
      <c r="X7" s="38" t="s">
        <v>260</v>
      </c>
      <c r="Y7" s="84">
        <v>355967865</v>
      </c>
      <c r="Z7" s="38" t="s">
        <v>281</v>
      </c>
      <c r="AA7" s="108" t="s">
        <v>282</v>
      </c>
      <c r="AB7" s="84">
        <v>45000</v>
      </c>
      <c r="AC7" s="108"/>
      <c r="AD7" s="84">
        <v>75</v>
      </c>
      <c r="AE7" s="84" t="s">
        <v>263</v>
      </c>
      <c r="AF7" s="84" t="s">
        <v>283</v>
      </c>
      <c r="AG7" s="108" t="s">
        <v>284</v>
      </c>
      <c r="AH7" s="84" t="s">
        <v>285</v>
      </c>
      <c r="AI7" s="108" t="s">
        <v>273</v>
      </c>
      <c r="AJ7" s="84">
        <v>720</v>
      </c>
      <c r="AK7" s="84">
        <v>720</v>
      </c>
      <c r="AL7" s="108" t="s">
        <v>268</v>
      </c>
      <c r="AM7" s="84">
        <v>19635.48</v>
      </c>
      <c r="AN7" s="112">
        <v>6284.52</v>
      </c>
      <c r="AO7" s="112">
        <v>25920</v>
      </c>
      <c r="AP7" s="112">
        <v>25364.52</v>
      </c>
      <c r="AQ7" s="112">
        <v>2465.48</v>
      </c>
      <c r="AR7" s="112">
        <v>27830</v>
      </c>
      <c r="AS7" s="112">
        <v>25364.52</v>
      </c>
      <c r="AT7" s="112">
        <v>2465.48</v>
      </c>
      <c r="AU7" s="112">
        <v>27830</v>
      </c>
      <c r="AV7" s="84">
        <v>102</v>
      </c>
      <c r="AW7" s="84"/>
      <c r="AX7" s="84"/>
      <c r="AY7" s="108"/>
      <c r="AZ7" s="84"/>
      <c r="BA7" s="84"/>
      <c r="BB7" s="84" t="s">
        <v>269</v>
      </c>
      <c r="BC7" s="84" t="s">
        <v>270</v>
      </c>
      <c r="BD7" s="108"/>
      <c r="BE7" s="84">
        <v>0</v>
      </c>
      <c r="BF7" s="38" t="s">
        <v>278</v>
      </c>
      <c r="BG7" s="84" t="s">
        <v>286</v>
      </c>
      <c r="BH7" s="114" t="s">
        <v>301</v>
      </c>
      <c r="BI7" s="38" t="s">
        <v>110</v>
      </c>
      <c r="BJ7" s="85">
        <v>46090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130">
        <v>36190</v>
      </c>
      <c r="BQ7" s="117" t="s">
        <v>201</v>
      </c>
      <c r="BR7" s="131" t="s">
        <v>317</v>
      </c>
    </row>
    <row r="8" spans="1:70" s="113" customFormat="1" ht="15" customHeight="1" x14ac:dyDescent="0.35">
      <c r="A8" s="84">
        <v>529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193627</v>
      </c>
      <c r="J8" s="38" t="s">
        <v>287</v>
      </c>
      <c r="K8" s="84">
        <v>193627</v>
      </c>
      <c r="L8" s="84" t="s">
        <v>252</v>
      </c>
      <c r="M8" s="38" t="s">
        <v>253</v>
      </c>
      <c r="N8" s="84">
        <v>410574</v>
      </c>
      <c r="O8" s="84" t="s">
        <v>288</v>
      </c>
      <c r="P8" s="84">
        <v>637581</v>
      </c>
      <c r="Q8" s="38" t="s">
        <v>289</v>
      </c>
      <c r="R8" s="38" t="s">
        <v>256</v>
      </c>
      <c r="S8" s="84" t="s">
        <v>290</v>
      </c>
      <c r="T8" s="84" t="s">
        <v>290</v>
      </c>
      <c r="U8" s="84" t="s">
        <v>279</v>
      </c>
      <c r="V8" s="84" t="s">
        <v>259</v>
      </c>
      <c r="W8" s="84">
        <v>0</v>
      </c>
      <c r="X8" s="38" t="s">
        <v>291</v>
      </c>
      <c r="Y8" s="84">
        <v>358058571</v>
      </c>
      <c r="Z8" s="38" t="s">
        <v>292</v>
      </c>
      <c r="AA8" s="108" t="s">
        <v>293</v>
      </c>
      <c r="AB8" s="84">
        <v>40000</v>
      </c>
      <c r="AC8" s="108"/>
      <c r="AD8" s="84">
        <v>75</v>
      </c>
      <c r="AE8" s="84" t="s">
        <v>294</v>
      </c>
      <c r="AF8" s="84" t="s">
        <v>295</v>
      </c>
      <c r="AG8" s="108" t="s">
        <v>296</v>
      </c>
      <c r="AH8" s="84" t="s">
        <v>285</v>
      </c>
      <c r="AI8" s="108" t="s">
        <v>297</v>
      </c>
      <c r="AJ8" s="84">
        <v>640</v>
      </c>
      <c r="AK8" s="84">
        <v>640</v>
      </c>
      <c r="AL8" s="108" t="s">
        <v>298</v>
      </c>
      <c r="AM8" s="84">
        <v>24766.87</v>
      </c>
      <c r="AN8" s="112">
        <v>6593.13</v>
      </c>
      <c r="AO8" s="112">
        <v>31360</v>
      </c>
      <c r="AP8" s="112">
        <v>15233.13</v>
      </c>
      <c r="AQ8" s="112">
        <v>970.87</v>
      </c>
      <c r="AR8" s="112">
        <v>16204</v>
      </c>
      <c r="AS8" s="112">
        <v>15233.13</v>
      </c>
      <c r="AT8" s="112">
        <v>970.87</v>
      </c>
      <c r="AU8" s="112">
        <v>16204</v>
      </c>
      <c r="AV8" s="84">
        <v>78</v>
      </c>
      <c r="AW8" s="84"/>
      <c r="AX8" s="84"/>
      <c r="AY8" s="108"/>
      <c r="AZ8" s="84"/>
      <c r="BA8" s="84"/>
      <c r="BB8" s="84" t="s">
        <v>269</v>
      </c>
      <c r="BC8" s="84" t="s">
        <v>270</v>
      </c>
      <c r="BD8" s="108" t="s">
        <v>299</v>
      </c>
      <c r="BE8" s="84">
        <v>40000</v>
      </c>
      <c r="BF8" s="38" t="s">
        <v>290</v>
      </c>
      <c r="BG8" s="84" t="s">
        <v>300</v>
      </c>
      <c r="BH8" s="114" t="s">
        <v>301</v>
      </c>
      <c r="BI8" s="38" t="s">
        <v>110</v>
      </c>
      <c r="BJ8" s="85">
        <v>46090</v>
      </c>
      <c r="BK8" s="84"/>
      <c r="BL8" s="38" t="s">
        <v>114</v>
      </c>
      <c r="BM8" s="115" t="s">
        <v>119</v>
      </c>
      <c r="BN8" s="116" t="s">
        <v>200</v>
      </c>
      <c r="BO8" s="84" t="s">
        <v>241</v>
      </c>
      <c r="BP8" s="130">
        <v>30800</v>
      </c>
      <c r="BQ8" s="117" t="s">
        <v>202</v>
      </c>
      <c r="BR8" s="131" t="s">
        <v>324</v>
      </c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2026-03-12T05:44:07Z</dcterms:modified>
</cp:coreProperties>
</file>