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57/"/>
    </mc:Choice>
  </mc:AlternateContent>
  <xr:revisionPtr revIDLastSave="1" documentId="13_ncr:1_{9817BC17-A5D5-4BBA-ACF0-AE53F3DC66F1}" xr6:coauthVersionLast="47" xr6:coauthVersionMax="47" xr10:uidLastSave="{81930516-EB96-403A-8B14-AF42E7754E9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<sst xmlns="http://schemas.openxmlformats.org/spreadsheetml/2006/main" count="397" uniqueCount="318">
  <si>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</si>
  <si>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</si>
  <si>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</si>
  <si>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</si>
  <si>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</si>
  <si>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</si>
  <si>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</si>
  <si>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</si>
  <si>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</si>
  <si>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</si>
  <si>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</si>
  <si>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</si>
  <si>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</si>
  <si>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</si>
  <si>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</si>
  <si>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</si>
  <si>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</si>
  <si>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</si>
  <si>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</si>
  <si>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</si>
  <si>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</si>
  <si>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</si>
  <si>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</si>
  <si>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</si>
  <si>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</si>
  <si>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</si>
  <si>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</si>
  <si>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</si>
  <si>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</si>
  <si>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</si>
  <si>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</si>
  <si>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</si>
  <si>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</si>
  <si>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</si>
  <si>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</si>
  <si>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</si>
  <si>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</si>
  <si>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</si>
  <si>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</si>
  <si>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</si>
  <si>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</si>
  <si>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</si>
  <si>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</si>
  <si>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</si>
  <si>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</si>
  <si>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</si>
  <si>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</si>
  <si>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</si>
  <si>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</si>
  <si>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</si>
  <si>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</si>
  <si>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</si>
  <si>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</si>
  <si>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</si>
  <si>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</si>
  <si>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</si>
  <si>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</si>
  <si>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</si>
  <si>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</si>
  <si>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</si>
  <si>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</si>
  <si>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</si>
  <si>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</si>
  <si>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</si>
  <si>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</si>
  <si>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</si>
  <si>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</si>
  <si>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</si>
  <si>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</si>
  <si>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</si>
  <si>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</si>
  <si>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</si>
  <si>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</si>
  <si>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</si>
  <si>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</si>
  <si>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</si>
  <si>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</si>
  <si>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</si>
  <si>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</si>
  <si>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</si>
  <si>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</si>
  <si>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</si>
  <si>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</si>
  <si>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</si>
  <si>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</si>
  <si>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</si>
  <si>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</si>
  <si>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</si>
  <si>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</si>
  <si>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</si>
  <si>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</si>
  <si>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</si>
  <si>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</si>
  <si>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</si>
  <si>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</si>
  <si>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</si>
  <si>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</si>
  <si>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</si>
  <si>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</si>
  <si>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</si>
  <si>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</si>
  <si>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</si>
  <si>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</si>
  <si>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</si>
  <si>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</si>
  <si>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</si>
  <si>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</si>
  <si>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</si>
  <si>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</si>
  <si>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</si>
  <si>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</si>
  <si>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</si>
  <si>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</si>
  <si>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</si>
  <si>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</si>
  <si>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</si>
  <si>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</si>
  <si>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</si>
  <si>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</si>
  <si>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</si>
  <si>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</si>
  <si>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</si>
  <si>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</si>
  <si>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</si>
  <si>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</si>
  <si>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</si>
  <si>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</si>
  <si>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</si>
  <si>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</si>
  <si>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</si>
  <si>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</si>
  <si>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</si>
  <si>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</si>
  <si>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</si>
  <si>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</si>
  <si>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</si>
  <si>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</si>
  <si>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</si>
  <si>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</si>
  <si>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</si>
  <si>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</si>
  <si>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</si>
  <si>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</si>
  <si>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</si>
  <si>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</si>
  <si>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</si>
  <si>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</si>
  <si>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</si>
  <si>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</si>
  <si>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</si>
  <si>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</si>
  <si>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</si>
  <si>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</si>
  <si>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</si>
  <si>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</si>
  <si>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</si>
  <si>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</si>
  <si>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</si>
  <si>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</si>
  <si>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</si>
  <si>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</si>
  <si>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</si>
  <si>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</si>
  <si>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</si>
  <si>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</si>
  <si>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</si>
  <si>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</si>
  <si>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</si>
  <si>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</si>
  <si>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</si>
  <si>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</si>
  <si>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</si>
  <si>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</si>
  <si>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</si>
  <si>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</si>
  <si>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</si>
  <si>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</si>
  <si>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</si>
  <si>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</si>
  <si>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</si>
  <si>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</si>
  <si>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</si>
  <si>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</si>
  <si>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</si>
  <si>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</si>
  <si>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</si>
  <si>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</si>
  <si>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</si>
  <si>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</si>
  <si>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</si>
  <si>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</si>
  <si>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</si>
  <si>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</si>
  <si>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</si>
  <si>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</si>
  <si>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</si>
  <si>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</si>
  <si>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</si>
  <si>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</si>
  <si>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</si>
  <si>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</si>
  <si>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</si>
  <si>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</si>
  <si>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</si>
  <si>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</si>
  <si>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</si>
  <si>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</si>
  <si>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</si>
  <si>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</si>
  <si>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</si>
  <si>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</si>
  <si>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</si>
  <si>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</si>
  <si>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</si>
  <si>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</si>
  <si>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</si>
  <si>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</si>
  <si>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</si>
  <si>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</si>
  <si>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</si>
  <si>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</si>
  <si>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</si>
  <si>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</si>
  <si>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</si>
  <si>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</si>
  <si>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</si>
  <si>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</si>
  <si>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</si>
  <si>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</si>
  <si>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</si>
  <si>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</si>
  <si>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</si>
  <si>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</si>
  <si>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</si>
  <si>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</si>
  <si>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</si>
  <si>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</si>
  <si>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</si>
  <si>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</si>
  <si>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</si>
  <si>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</si>
  <si>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</si>
  <si>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</si>
  <si>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</si>
  <si>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</si>
  <si>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</si>
  <si>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</si>
  <si>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</si>
  <si>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</si>
  <si>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HINDU</t>
  </si>
  <si>
    <t>Open</t>
  </si>
  <si>
    <t/>
  </si>
  <si>
    <t>31-Mar-2022</t>
  </si>
  <si>
    <t>Prabhat kumar Tripathy/SF0098255</t>
  </si>
  <si>
    <t>Business</t>
  </si>
  <si>
    <t>Sanjaya kumar Sahoo/SF0070624</t>
  </si>
  <si>
    <t>Completed-Report Submitted</t>
  </si>
  <si>
    <t>Jeypore</t>
  </si>
  <si>
    <t>Malkangiri</t>
  </si>
  <si>
    <t>OR2939</t>
  </si>
  <si>
    <t>Nandapur</t>
  </si>
  <si>
    <t>mangrel</t>
  </si>
  <si>
    <t>SF0096954</t>
  </si>
  <si>
    <t>Sankar Khillo</t>
  </si>
  <si>
    <t>620070</t>
  </si>
  <si>
    <t>SARASWATI</t>
  </si>
  <si>
    <t>Chetana</t>
  </si>
  <si>
    <t>SSF5352605</t>
  </si>
  <si>
    <t>ST</t>
  </si>
  <si>
    <t>Tarpaulin Sheet Business</t>
  </si>
  <si>
    <t>JAMU SISA</t>
  </si>
  <si>
    <t>25-Jan-2024</t>
  </si>
  <si>
    <t>Wed</t>
  </si>
  <si>
    <t>1</t>
  </si>
  <si>
    <t>2.12 Yrs</t>
  </si>
  <si>
    <t>25 Jan 2024</t>
  </si>
  <si>
    <t>&gt; 2 to 4 Years</t>
  </si>
  <si>
    <t>13-Mar-2024</t>
  </si>
  <si>
    <t>15-Jan-2026</t>
  </si>
  <si>
    <t>7008671650</t>
  </si>
  <si>
    <t>As per money recipt borrower paid her advance amount Rs 3054/- on date 14-01-2026 to BM Tofan Rath/SF0056921 but BM has not remited at office.</t>
  </si>
  <si>
    <t>FN25-26-03857</t>
  </si>
  <si>
    <t>Tofan Rath</t>
  </si>
  <si>
    <t>SF0056921</t>
  </si>
  <si>
    <t>BM</t>
  </si>
  <si>
    <t>9am</t>
  </si>
  <si>
    <t>Dual Staff</t>
  </si>
  <si>
    <t>Available &amp; Updated</t>
  </si>
  <si>
    <t>s</t>
  </si>
  <si>
    <t>Daniel Lima/SF0030926</t>
  </si>
  <si>
    <t>Yudhistir Jhodia</t>
  </si>
  <si>
    <t>Ratan Kumar</t>
  </si>
  <si>
    <t>SF006655</t>
  </si>
  <si>
    <t>SF0090682</t>
  </si>
  <si>
    <t>SLO</t>
  </si>
  <si>
    <t>Kangarapada</t>
  </si>
  <si>
    <t>SF0100771</t>
  </si>
  <si>
    <t>Ajay Guntha</t>
  </si>
  <si>
    <t>540266</t>
  </si>
  <si>
    <t>MAA</t>
  </si>
  <si>
    <t>SID951374432722</t>
  </si>
  <si>
    <t>SC</t>
  </si>
  <si>
    <t>Agriculture &amp; Farming</t>
  </si>
  <si>
    <t>DROUPADI KHILLA</t>
  </si>
  <si>
    <t>05-Mar-2024</t>
  </si>
  <si>
    <t>4</t>
  </si>
  <si>
    <t>7.26 Yrs</t>
  </si>
  <si>
    <t>08 Jul 2019</t>
  </si>
  <si>
    <t>&gt; 6 to 10 Years</t>
  </si>
  <si>
    <t>10-Apr-2024</t>
  </si>
  <si>
    <t>21-Feb-2026</t>
  </si>
  <si>
    <t>9439762833</t>
  </si>
  <si>
    <t>As per money recipt borrower paid her EMI amount Rs 4270/- on date 14-01-2026 to BM Tofan Rath/SF0056921 but BM has not remited at office.</t>
  </si>
  <si>
    <t>Absconding</t>
  </si>
  <si>
    <t>Ranjan kumar Nayak/SF0083372</t>
  </si>
  <si>
    <t>I visited 15 borrower out of which there was evidence of only 2 borrower, so those that fraud amount of Rs-7324/- fraud employee BM Tofan Rath/SF0056921</t>
  </si>
  <si>
    <t>No Action Taken</t>
  </si>
  <si>
    <t>Opening Balance on Ddt-11-03-2026 As per FIMO Rs-1,06,197/-
Physical Cash Available at Branch rs-56,197/-
Shortage Cash Rs-50,000/-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</si>
</sst>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  <font>
      <sz val="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2" fontId="0" fillId="0" borderId="15" xfId="2" applyNumberFormat="1" applyFont="1" applyBorder="1" applyAlignment="1" applyProtection="1">
      <alignment horizontal="center" vertical="center" wrapText="1"/>
      <protection locked="0"/>
    </xf>
    <xf numFmtId="2" fontId="36" fillId="0" borderId="1" xfId="2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OR2939</v>
      </c>
      <c r="D5" s="63" t="str">
        <f>IF('Physical Cash at Safe'!D28="Yes", 'Physical Cash at Safe'!A4, 'Borrower Wise Details'!C5)</f>
        <v>Nandapur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Jeypore</v>
      </c>
      <c r="G5" s="61">
        <v>46081</v>
      </c>
      <c r="H5" s="107" t="s">
        <v>254</v>
      </c>
      <c r="I5" s="61">
        <v>46083</v>
      </c>
      <c r="J5" s="74" t="str">
        <f>IF('Physical Cash at Safe'!D28="Yes",'Physical Cash at Safe'!E28,IF('Borrower Wise Details'!D5&lt;&gt;"",'Borrower Wise Details'!D5,""))</f>
        <v>FN25-26-03857</v>
      </c>
      <c r="K5" s="81">
        <v>1</v>
      </c>
      <c r="L5" s="82">
        <v>3054</v>
      </c>
      <c r="M5" s="82">
        <v>0</v>
      </c>
      <c r="N5" s="134"/>
      <c r="O5" s="135" t="s">
        <v>289</v>
      </c>
      <c r="P5" s="131" t="s">
        <v>314</v>
      </c>
      <c r="Q5" s="131" t="s">
        <v>255</v>
      </c>
      <c r="R5" s="75" t="str">
        <f>IF('Physical Cash at Safe'!$D$28="Yes", 'Physical Cash at Safe'!$A$28, IF('Borrower Wise Details'!F5&lt;&gt;"", 'Borrower Wise Details'!F5, ""))</f>
        <v>Tofan Rath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SF0056921</v>
      </c>
      <c r="U5" s="77" t="s">
        <v>313</v>
      </c>
      <c r="V5" s="61">
        <v>46050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46090</v>
      </c>
      <c r="AA5" s="61">
        <v>46093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7324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7324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46105</v>
      </c>
      <c r="AH5" s="70" t="s">
        <v>315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OR2939</v>
      </c>
      <c r="C5" s="50" t="str">
        <f>IF('Fraud Investigation Report'!D5="", "", 'Fraud Investigation Report'!D5)</f>
        <v>Nandapur</v>
      </c>
      <c r="D5" s="68" t="str">
        <f>IF(OR('Fraud Investigation Report'!R5="", 'Fraud Investigation Report'!R5=0), "", 'Fraud Investigation Report'!R5)</f>
        <v>Tofan Rath</v>
      </c>
      <c r="E5" s="68" t="str">
        <f>IF(OR('Fraud Investigation Report'!T5="", 'Fraud Investigation Report'!T5=0), "", 'Fraud Investigation Report'!T5)</f>
        <v>SF0056921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FN25-26-03857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7324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7324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7324</v>
      </c>
      <c r="Q5" s="49"/>
      <c r="R5" s="84" t="s">
        <v>316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259</v>
      </c>
      <c r="B4" s="41" t="s">
        <v>260</v>
      </c>
      <c r="C4" s="41" t="s">
        <v>258</v>
      </c>
      <c r="D4" s="41" t="s">
        <v>258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46092</v>
      </c>
      <c r="C6" s="18">
        <v>46091</v>
      </c>
      <c r="D6" s="18">
        <v>46092</v>
      </c>
      <c r="E6" s="19" t="s">
        <v>285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200</v>
      </c>
      <c r="C11" s="23">
        <f>B11*A11</f>
        <v>100000</v>
      </c>
      <c r="D11" s="25">
        <v>104</v>
      </c>
      <c r="E11" s="23">
        <f t="shared" ref="E11:E17" si="0">D11*A11</f>
        <v>52000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11</v>
      </c>
      <c r="E12" s="23">
        <f t="shared" si="0"/>
        <v>2200</v>
      </c>
    </row>
    <row r="13" spans="1:5" ht="14.5" x14ac:dyDescent="0.35">
      <c r="A13" s="24">
        <v>100</v>
      </c>
      <c r="B13" s="25">
        <v>61</v>
      </c>
      <c r="C13" s="23">
        <f t="shared" ref="C13:C17" si="1">B13*A13</f>
        <v>6100</v>
      </c>
      <c r="D13" s="25">
        <v>18</v>
      </c>
      <c r="E13" s="23">
        <f t="shared" si="0"/>
        <v>1800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106197</v>
      </c>
      <c r="D19" s="30" t="s">
        <v>76</v>
      </c>
      <c r="E19" s="31">
        <f>SUM(E10:E18)</f>
        <v>56197</v>
      </c>
    </row>
    <row r="20" spans="1:5" ht="30" customHeight="1" x14ac:dyDescent="0.35">
      <c r="A20" s="150" t="s">
        <v>97</v>
      </c>
      <c r="B20" s="151"/>
      <c r="C20" s="32">
        <v>56197</v>
      </c>
      <c r="D20" s="33" t="s">
        <v>91</v>
      </c>
      <c r="E20" s="34">
        <v>50000</v>
      </c>
    </row>
    <row r="21" spans="1:5" ht="30" customHeight="1" x14ac:dyDescent="0.3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7" t="s">
        <v>317</v>
      </c>
      <c r="C24" s="137"/>
      <c r="D24" s="137"/>
      <c r="E24" s="137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29"/>
      <c r="B28" s="41"/>
      <c r="C28" s="43"/>
      <c r="D28" s="43"/>
      <c r="E28" s="79" t="s">
        <v>281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" customHeight="1" x14ac:dyDescent="0.35">
      <c r="A30" s="127"/>
      <c r="B30" s="127"/>
      <c r="C30" s="128"/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219</v>
      </c>
      <c r="B32" s="38" t="s">
        <v>286</v>
      </c>
      <c r="C32" s="37" t="s">
        <v>82</v>
      </c>
      <c r="D32" s="160" t="s">
        <v>287</v>
      </c>
      <c r="E32" s="161"/>
    </row>
    <row r="33" spans="1:5" ht="18" customHeight="1" x14ac:dyDescent="0.35">
      <c r="A33" s="37" t="s">
        <v>83</v>
      </c>
      <c r="B33" s="106">
        <v>61</v>
      </c>
      <c r="C33" s="39" t="s">
        <v>84</v>
      </c>
      <c r="D33" s="154">
        <v>62</v>
      </c>
      <c r="E33" s="155"/>
    </row>
    <row r="34" spans="1:5" ht="26" x14ac:dyDescent="0.35">
      <c r="A34" s="39" t="s">
        <v>220</v>
      </c>
      <c r="B34" s="133" t="s">
        <v>290</v>
      </c>
      <c r="C34" s="39" t="s">
        <v>221</v>
      </c>
      <c r="D34" s="156" t="s">
        <v>291</v>
      </c>
      <c r="E34" s="157"/>
    </row>
    <row r="35" spans="1:5" ht="26" x14ac:dyDescent="0.35">
      <c r="A35" s="39" t="s">
        <v>222</v>
      </c>
      <c r="B35" s="38" t="s">
        <v>292</v>
      </c>
      <c r="C35" s="39" t="s">
        <v>224</v>
      </c>
      <c r="D35" s="156" t="s">
        <v>293</v>
      </c>
      <c r="E35" s="157"/>
    </row>
    <row r="36" spans="1:5" ht="25.5" customHeight="1" x14ac:dyDescent="0.35">
      <c r="A36" s="39" t="s">
        <v>223</v>
      </c>
      <c r="B36" s="38" t="s">
        <v>284</v>
      </c>
      <c r="C36" s="39" t="s">
        <v>225</v>
      </c>
      <c r="D36" s="158" t="s">
        <v>294</v>
      </c>
      <c r="E36" s="158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U5" sqref="U5:U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OR2939</v>
      </c>
      <c r="C5" s="119" t="str">
        <f>IF('Loan Outstanding Report'!$H$5="", "", 'Loan Outstanding Report'!$H$5)</f>
        <v>Nandapur</v>
      </c>
      <c r="D5" s="129" t="s">
        <v>281</v>
      </c>
      <c r="E5" s="65">
        <v>46092</v>
      </c>
      <c r="F5" s="132" t="s">
        <v>282</v>
      </c>
      <c r="G5" s="130" t="s">
        <v>283</v>
      </c>
      <c r="H5" s="49" t="s">
        <v>284</v>
      </c>
      <c r="I5" s="120" t="s">
        <v>264</v>
      </c>
      <c r="J5" s="120" t="s">
        <v>267</v>
      </c>
      <c r="K5" s="120" t="s">
        <v>270</v>
      </c>
      <c r="L5" s="11">
        <v>354787958</v>
      </c>
      <c r="M5" s="65" t="s">
        <v>271</v>
      </c>
      <c r="N5" s="124">
        <v>42000</v>
      </c>
      <c r="O5" s="124">
        <v>2240</v>
      </c>
      <c r="P5" s="121" t="s">
        <v>139</v>
      </c>
      <c r="Q5" s="80">
        <v>46036</v>
      </c>
      <c r="R5" s="124">
        <v>3054</v>
      </c>
      <c r="S5" s="124">
        <v>0</v>
      </c>
      <c r="T5" s="124">
        <v>0</v>
      </c>
      <c r="U5" s="125">
        <f t="shared" ref="U5" si="0">IF(AND(ISBLANK(R5),ISBLANK(S5),ISBLANK(T5)),"",R5-(S5+T5))</f>
        <v>3054</v>
      </c>
      <c r="V5" s="117" t="s">
        <v>201</v>
      </c>
      <c r="W5" s="122" t="s">
        <v>280</v>
      </c>
    </row>
    <row r="6" spans="1:23" ht="25" customHeight="1" x14ac:dyDescent="0.3">
      <c r="A6" s="64">
        <v>2</v>
      </c>
      <c r="B6" s="60" t="str">
        <f>IF(J6&lt;&gt;"", $B$5, "")</f>
        <v>OR2939</v>
      </c>
      <c r="C6" s="119" t="str">
        <f>IF(J6&lt;&gt;"", $C$5, "")</f>
        <v>Nandapur</v>
      </c>
      <c r="D6" s="41" t="str">
        <f>IF(J6&lt;&gt;"", $D$5, "")</f>
        <v>FN25-26-03857</v>
      </c>
      <c r="E6" s="65">
        <v>46092</v>
      </c>
      <c r="F6" s="38" t="str">
        <f t="shared" ref="F6:F70" si="1">IF(J6&lt;&gt;"", $F$5, "")</f>
        <v>Tofan Rath</v>
      </c>
      <c r="G6" s="49" t="str">
        <f t="shared" ref="G6:G70" si="2">IF(J6&lt;&gt;"", $G$5, "")</f>
        <v>SF0056921</v>
      </c>
      <c r="H6" s="49" t="str">
        <f t="shared" ref="H6:H70" si="3">IF(J6&lt;&gt;"", $H$5, "")</f>
        <v>BM</v>
      </c>
      <c r="I6" s="120" t="s">
        <v>298</v>
      </c>
      <c r="J6" s="120" t="s">
        <v>300</v>
      </c>
      <c r="K6" s="120" t="s">
        <v>303</v>
      </c>
      <c r="L6" s="11">
        <v>355523199</v>
      </c>
      <c r="M6" s="65" t="s">
        <v>304</v>
      </c>
      <c r="N6" s="124">
        <v>80000</v>
      </c>
      <c r="O6" s="124">
        <v>4270</v>
      </c>
      <c r="P6" s="121" t="s">
        <v>139</v>
      </c>
      <c r="Q6" s="80">
        <v>46036</v>
      </c>
      <c r="R6" s="124">
        <v>4270</v>
      </c>
      <c r="S6" s="124">
        <v>0</v>
      </c>
      <c r="T6" s="124">
        <v>0</v>
      </c>
      <c r="U6" s="125">
        <f t="shared" ref="U6:U69" si="4">IF(AND(ISBLANK(R6),ISBLANK(S6),ISBLANK(T6)),"",R6-(S6+T6))</f>
        <v>4270</v>
      </c>
      <c r="V6" s="117" t="s">
        <v>201</v>
      </c>
      <c r="W6" s="122" t="s">
        <v>312</v>
      </c>
    </row>
    <row r="7" spans="1:23" ht="2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Normal="100" workbookViewId="0">
      <selection activeCell="BH6" sqref="BH6"/>
    </sheetView>
  </sheetViews>
  <sheetFormatPr defaultColWidth="0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257</v>
      </c>
      <c r="E5" s="38" t="s">
        <v>258</v>
      </c>
      <c r="F5" s="38" t="s">
        <v>258</v>
      </c>
      <c r="G5" s="84" t="s">
        <v>259</v>
      </c>
      <c r="H5" s="38" t="s">
        <v>260</v>
      </c>
      <c r="I5" s="84">
        <v>141702</v>
      </c>
      <c r="J5" s="38" t="s">
        <v>261</v>
      </c>
      <c r="K5" s="84">
        <v>141702</v>
      </c>
      <c r="L5" s="84" t="s">
        <v>262</v>
      </c>
      <c r="M5" s="38" t="s">
        <v>263</v>
      </c>
      <c r="N5" s="84">
        <v>239330</v>
      </c>
      <c r="O5" s="84" t="s">
        <v>264</v>
      </c>
      <c r="P5" s="84">
        <v>314789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249</v>
      </c>
      <c r="W5" s="84">
        <v>0</v>
      </c>
      <c r="X5" s="38" t="s">
        <v>269</v>
      </c>
      <c r="Y5" s="84">
        <v>354787958</v>
      </c>
      <c r="Z5" s="38" t="s">
        <v>270</v>
      </c>
      <c r="AA5" s="108" t="s">
        <v>271</v>
      </c>
      <c r="AB5" s="84">
        <v>42000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2240</v>
      </c>
      <c r="AK5" s="84">
        <v>2240</v>
      </c>
      <c r="AL5" s="108" t="s">
        <v>278</v>
      </c>
      <c r="AM5" s="84">
        <v>39003.75</v>
      </c>
      <c r="AN5" s="112">
        <v>12516.25</v>
      </c>
      <c r="AO5" s="112">
        <v>51520</v>
      </c>
      <c r="AP5" s="112">
        <v>2996.25</v>
      </c>
      <c r="AQ5" s="112">
        <v>57.75</v>
      </c>
      <c r="AR5" s="112">
        <v>3054</v>
      </c>
      <c r="AS5" s="112">
        <v>2996.25</v>
      </c>
      <c r="AT5" s="112">
        <v>57.75</v>
      </c>
      <c r="AU5" s="112">
        <v>3054</v>
      </c>
      <c r="AV5" s="84">
        <v>24</v>
      </c>
      <c r="AW5" s="84"/>
      <c r="AX5" s="84"/>
      <c r="AY5" s="108"/>
      <c r="AZ5" s="84"/>
      <c r="BA5" s="84"/>
      <c r="BB5" s="84" t="s">
        <v>250</v>
      </c>
      <c r="BC5" s="84" t="s">
        <v>251</v>
      </c>
      <c r="BD5" s="108" t="s">
        <v>252</v>
      </c>
      <c r="BE5" s="84">
        <v>0</v>
      </c>
      <c r="BF5" s="38" t="s">
        <v>267</v>
      </c>
      <c r="BG5" s="84" t="s">
        <v>279</v>
      </c>
      <c r="BH5" s="114" t="s">
        <v>253</v>
      </c>
      <c r="BI5" s="38" t="s">
        <v>110</v>
      </c>
      <c r="BJ5" s="85">
        <v>46092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3054</v>
      </c>
      <c r="BQ5" s="117" t="s">
        <v>201</v>
      </c>
      <c r="BR5" s="118" t="s">
        <v>280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257</v>
      </c>
      <c r="E6" s="38" t="s">
        <v>258</v>
      </c>
      <c r="F6" s="38" t="s">
        <v>258</v>
      </c>
      <c r="G6" s="84" t="s">
        <v>259</v>
      </c>
      <c r="H6" s="38" t="s">
        <v>260</v>
      </c>
      <c r="I6" s="84">
        <v>142049</v>
      </c>
      <c r="J6" s="38" t="s">
        <v>295</v>
      </c>
      <c r="K6" s="84">
        <v>142049</v>
      </c>
      <c r="L6" s="84" t="s">
        <v>296</v>
      </c>
      <c r="M6" s="38" t="s">
        <v>297</v>
      </c>
      <c r="N6" s="84">
        <v>239956</v>
      </c>
      <c r="O6" s="84" t="s">
        <v>298</v>
      </c>
      <c r="P6" s="84">
        <v>315564</v>
      </c>
      <c r="Q6" s="38" t="s">
        <v>299</v>
      </c>
      <c r="R6" s="38" t="s">
        <v>266</v>
      </c>
      <c r="S6" s="84" t="s">
        <v>300</v>
      </c>
      <c r="T6" s="84" t="s">
        <v>300</v>
      </c>
      <c r="U6" s="84" t="s">
        <v>301</v>
      </c>
      <c r="V6" s="84" t="s">
        <v>249</v>
      </c>
      <c r="W6" s="84">
        <v>0</v>
      </c>
      <c r="X6" s="38" t="s">
        <v>302</v>
      </c>
      <c r="Y6" s="84">
        <v>355523199</v>
      </c>
      <c r="Z6" s="38" t="s">
        <v>303</v>
      </c>
      <c r="AA6" s="108" t="s">
        <v>304</v>
      </c>
      <c r="AB6" s="84">
        <v>80000</v>
      </c>
      <c r="AC6" s="108" t="s">
        <v>272</v>
      </c>
      <c r="AD6" s="84">
        <v>24</v>
      </c>
      <c r="AE6" s="84" t="s">
        <v>305</v>
      </c>
      <c r="AF6" s="84" t="s">
        <v>306</v>
      </c>
      <c r="AG6" s="108" t="s">
        <v>307</v>
      </c>
      <c r="AH6" s="84" t="s">
        <v>308</v>
      </c>
      <c r="AI6" s="108" t="s">
        <v>309</v>
      </c>
      <c r="AJ6" s="84">
        <v>4270</v>
      </c>
      <c r="AK6" s="84">
        <v>4270</v>
      </c>
      <c r="AL6" s="108" t="s">
        <v>310</v>
      </c>
      <c r="AM6" s="84">
        <v>71126.080000000002</v>
      </c>
      <c r="AN6" s="112">
        <v>22813.919999999998</v>
      </c>
      <c r="AO6" s="112">
        <v>93940</v>
      </c>
      <c r="AP6" s="112">
        <v>8873.92</v>
      </c>
      <c r="AQ6" s="112">
        <v>262.08</v>
      </c>
      <c r="AR6" s="112">
        <v>9136</v>
      </c>
      <c r="AS6" s="112">
        <v>4099.82</v>
      </c>
      <c r="AT6" s="112">
        <v>170.18</v>
      </c>
      <c r="AU6" s="112">
        <v>4270</v>
      </c>
      <c r="AV6" s="84">
        <v>23</v>
      </c>
      <c r="AW6" s="84"/>
      <c r="AX6" s="84"/>
      <c r="AY6" s="108"/>
      <c r="AZ6" s="84"/>
      <c r="BA6" s="84"/>
      <c r="BB6" s="84" t="s">
        <v>250</v>
      </c>
      <c r="BC6" s="84"/>
      <c r="BD6" s="108"/>
      <c r="BE6" s="84">
        <v>0</v>
      </c>
      <c r="BF6" s="38" t="s">
        <v>300</v>
      </c>
      <c r="BG6" s="84" t="s">
        <v>311</v>
      </c>
      <c r="BH6" s="114" t="s">
        <v>253</v>
      </c>
      <c r="BI6" s="38" t="s">
        <v>110</v>
      </c>
      <c r="BJ6" s="85">
        <v>46092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4270</v>
      </c>
      <c r="BQ6" s="117" t="s">
        <v>201</v>
      </c>
      <c r="BR6" s="118" t="s">
        <v>312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 t="s">
        <v>288</v>
      </c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2026-03-24T09:49:12Z</dcterms:modified>
</cp:coreProperties>
</file>