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858\"/>
    </mc:Choice>
  </mc:AlternateContent>
  <xr:revisionPtr revIDLastSave="0" documentId="13_ncr:1_{1E4CCF54-180D-49D3-88BC-285695D9EA1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20" l="1"/>
  <c r="G30" i="20"/>
  <c r="H30" i="20"/>
  <c r="F31" i="20"/>
  <c r="G31" i="20"/>
  <c r="H31" i="20"/>
  <c r="F32" i="20"/>
  <c r="G32" i="20"/>
  <c r="H32" i="20"/>
  <c r="F33" i="20"/>
  <c r="G33" i="20"/>
  <c r="H33" i="20"/>
  <c r="F34" i="20"/>
  <c r="G34" i="20"/>
  <c r="H34" i="20"/>
  <c r="F35" i="20"/>
  <c r="G35" i="20"/>
  <c r="H35" i="20"/>
  <c r="F36" i="20"/>
  <c r="G36" i="20"/>
  <c r="H36" i="20"/>
  <c r="F37" i="20"/>
  <c r="G37" i="20"/>
  <c r="H37" i="20"/>
  <c r="F38" i="20"/>
  <c r="G38" i="20"/>
  <c r="H38" i="20"/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<sst xmlns="http://schemas.openxmlformats.org/spreadsheetml/2006/main" count="493" uniqueCount="345">
  <si>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</si>
  <si>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</si>
  <si>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</si>
  <si>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</si>
  <si>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</si>
  <si>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</si>
  <si>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</si>
  <si>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</si>
  <si>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</si>
  <si>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</si>
  <si>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</si>
  <si>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</si>
  <si>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</si>
  <si>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</si>
  <si>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</si>
  <si>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</si>
  <si>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</si>
  <si>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</si>
  <si>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</si>
  <si>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</si>
  <si>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</si>
  <si>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</si>
  <si>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</si>
  <si>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</si>
  <si>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</si>
  <si>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</si>
  <si>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</si>
  <si>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</si>
  <si>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</si>
  <si>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</si>
  <si>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</si>
  <si>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</si>
  <si>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</si>
  <si>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</si>
  <si>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</si>
  <si>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</si>
  <si>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</si>
  <si>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</si>
  <si>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</si>
  <si>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</si>
  <si>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</si>
  <si>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</si>
  <si>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</si>
  <si>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</si>
  <si>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</si>
  <si>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</si>
  <si>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</si>
  <si>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</si>
  <si>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</si>
  <si>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</si>
  <si>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</si>
  <si>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</si>
  <si>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</si>
  <si>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</si>
  <si>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</si>
  <si>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</si>
  <si>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</si>
  <si>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</si>
  <si>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</si>
  <si>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</si>
  <si>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</si>
  <si>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</si>
  <si>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</si>
  <si>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</si>
  <si>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</si>
  <si>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</si>
  <si>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</si>
  <si>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</si>
  <si>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</si>
  <si>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</si>
  <si>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</si>
  <si>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</si>
  <si>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</si>
  <si>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</si>
  <si>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</si>
  <si>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</si>
  <si>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</si>
  <si>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</si>
  <si>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</si>
  <si>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</si>
  <si>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</si>
  <si>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</si>
  <si>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</si>
  <si>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</si>
  <si>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</si>
  <si>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</si>
  <si>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</si>
  <si>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</si>
  <si>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</si>
  <si>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</si>
  <si>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</si>
  <si>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</si>
  <si>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</si>
  <si>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</si>
  <si>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</si>
  <si>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</si>
  <si>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</si>
  <si>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</si>
  <si>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</si>
  <si>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</si>
  <si>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</si>
  <si>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</si>
  <si>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</si>
  <si>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</si>
  <si>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</si>
  <si>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</si>
  <si>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</si>
  <si>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</si>
  <si>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</si>
  <si>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</si>
  <si>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</si>
  <si>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</si>
  <si>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</si>
  <si>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</si>
  <si>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</si>
  <si>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</si>
  <si>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</si>
  <si>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</si>
  <si>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</si>
  <si>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</si>
  <si>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</si>
  <si>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</si>
  <si>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</si>
  <si>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</si>
  <si>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</si>
  <si>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</si>
  <si>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</si>
  <si>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</si>
  <si>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</si>
  <si>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</si>
  <si>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</si>
  <si>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</si>
  <si>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</si>
  <si>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</si>
  <si>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</si>
  <si>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</si>
  <si>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</si>
  <si>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</si>
  <si>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</si>
  <si>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</si>
  <si>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</si>
  <si>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</si>
  <si>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</si>
  <si>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</si>
  <si>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</si>
  <si>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</si>
  <si>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</si>
  <si>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</si>
  <si>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</si>
  <si>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</si>
  <si>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</si>
  <si>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</si>
  <si>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</si>
  <si>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</si>
  <si>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</si>
  <si>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</si>
  <si>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</si>
  <si>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</si>
  <si>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</si>
  <si>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</si>
  <si>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</si>
  <si>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</si>
  <si>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</si>
  <si>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</si>
  <si>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</si>
  <si>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</si>
  <si>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</si>
  <si>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</si>
  <si>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</si>
  <si>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</si>
  <si>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</si>
  <si>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</si>
  <si>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</si>
  <si>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</si>
  <si>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</si>
  <si>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</si>
  <si>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</si>
  <si>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</si>
  <si>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</si>
  <si>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</si>
  <si>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</si>
  <si>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</si>
  <si>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</si>
  <si>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</si>
  <si>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</si>
  <si>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</si>
  <si>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</si>
  <si>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</si>
  <si>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</si>
  <si>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</si>
  <si>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</si>
  <si>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</si>
  <si>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</si>
  <si>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</si>
  <si>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</si>
  <si>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</si>
  <si>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</si>
  <si>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</si>
  <si>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</si>
  <si>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</si>
  <si>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</si>
  <si>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</si>
  <si>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</si>
  <si>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</si>
  <si>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</si>
  <si>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</si>
  <si>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</si>
  <si>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</si>
  <si>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</si>
  <si>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</si>
  <si>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</si>
  <si>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</si>
  <si>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</si>
  <si>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</si>
  <si>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</si>
  <si>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</si>
  <si>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</si>
  <si>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</si>
  <si>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</si>
  <si>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</si>
  <si>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</si>
  <si>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</si>
  <si>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</si>
  <si>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</si>
  <si>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</si>
  <si>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</si>
  <si>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</si>
  <si>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</si>
  <si>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</si>
  <si>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</si>
  <si>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</si>
  <si>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</si>
  <si>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</si>
  <si>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</si>
  <si>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</si>
  <si>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</si>
  <si>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</si>
  <si>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</si>
  <si>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</si>
  <si>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</si>
  <si>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</si>
  <si>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</si>
  <si>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</si>
  <si>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</si>
  <si>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</si>
  <si>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</si>
  <si>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</si>
  <si>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</si>
  <si>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</si>
  <si>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</si>
  <si>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</si>
  <si>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</si>
  <si>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Completed-Report Submitted</t>
  </si>
  <si>
    <t>East</t>
  </si>
  <si>
    <t>Chetana</t>
  </si>
  <si>
    <t>HINDU</t>
  </si>
  <si>
    <t>Open</t>
  </si>
  <si>
    <t/>
  </si>
  <si>
    <t>Abhijit Rout/SF0075084</t>
  </si>
  <si>
    <t>BM</t>
  </si>
  <si>
    <t>Agriculture &amp; Farming</t>
  </si>
  <si>
    <t>&gt; 2 to 4 Years</t>
  </si>
  <si>
    <t>R</t>
  </si>
  <si>
    <t>L</t>
  </si>
  <si>
    <t>Kishore Chandra Behera</t>
  </si>
  <si>
    <t>SF0040160</t>
  </si>
  <si>
    <t>LO</t>
  </si>
  <si>
    <t>Soumya Ranjan Lenka</t>
  </si>
  <si>
    <t>SF0069229</t>
  </si>
  <si>
    <t>OR2706</t>
  </si>
  <si>
    <t>Kuakhia</t>
  </si>
  <si>
    <t>Anandpur</t>
  </si>
  <si>
    <t>Jajapur</t>
  </si>
  <si>
    <t>Business</t>
  </si>
  <si>
    <t>Shibabrata Sahoo/SF0073509</t>
  </si>
  <si>
    <t>Krushna Chandra Sahoo/SF0083225</t>
  </si>
  <si>
    <t>Loan Officer</t>
  </si>
  <si>
    <t>Prasant Pradhan</t>
  </si>
  <si>
    <t>SF0060375</t>
  </si>
  <si>
    <t>FN25-26-03858</t>
  </si>
  <si>
    <t>Terminated</t>
  </si>
  <si>
    <t>Abdalpur-546002</t>
  </si>
  <si>
    <t>PRATIMA NAYAK</t>
  </si>
  <si>
    <t>SID951374485085</t>
  </si>
  <si>
    <t>06-Dec-2022</t>
  </si>
  <si>
    <t>Anandapur</t>
  </si>
  <si>
    <t>Abdalpur</t>
  </si>
  <si>
    <t>SF0084065</t>
  </si>
  <si>
    <t>Achyutananda Behera</t>
  </si>
  <si>
    <t>radha</t>
  </si>
  <si>
    <t>EBC</t>
  </si>
  <si>
    <t>Agarbathi Making</t>
  </si>
  <si>
    <t>10</t>
  </si>
  <si>
    <t>3</t>
  </si>
  <si>
    <t>6.98 Yrs</t>
  </si>
  <si>
    <t>11 Aug 2020</t>
  </si>
  <si>
    <t>&gt; 6 to 10 Years</t>
  </si>
  <si>
    <t>10-Jan-2023</t>
  </si>
  <si>
    <t>10-Aug-2024</t>
  </si>
  <si>
    <t>31-Dec-2024</t>
  </si>
  <si>
    <t>9668536152</t>
  </si>
  <si>
    <t>Brahmabarada</t>
  </si>
  <si>
    <t>Brahmabarada555536</t>
  </si>
  <si>
    <t>Rahim</t>
  </si>
  <si>
    <t>SSF3064529</t>
  </si>
  <si>
    <t>GENERAL</t>
  </si>
  <si>
    <t>NAMITA DALAI</t>
  </si>
  <si>
    <t>16-Dec-2022</t>
  </si>
  <si>
    <t>08</t>
  </si>
  <si>
    <t>1</t>
  </si>
  <si>
    <t>3.21 Yrs</t>
  </si>
  <si>
    <t>16 Dec 2022</t>
  </si>
  <si>
    <t>07-Feb-2023</t>
  </si>
  <si>
    <t>07-May-2024</t>
  </si>
  <si>
    <t>8464846816</t>
  </si>
  <si>
    <t>Saudia</t>
  </si>
  <si>
    <t>Saudia-635208</t>
  </si>
  <si>
    <t>635208 Ram1</t>
  </si>
  <si>
    <t>SSF5438587</t>
  </si>
  <si>
    <t>Tent House</t>
  </si>
  <si>
    <t>PITI SWAIN</t>
  </si>
  <si>
    <t>13-Feb-2024</t>
  </si>
  <si>
    <t>04</t>
  </si>
  <si>
    <t>2.05 Yrs</t>
  </si>
  <si>
    <t>13 Feb 2024</t>
  </si>
  <si>
    <t>04-Mar-2024</t>
  </si>
  <si>
    <t>02-Mar-2026</t>
  </si>
  <si>
    <t>30-Jun-2025</t>
  </si>
  <si>
    <t>9348193031</t>
  </si>
  <si>
    <t>OMM SAI</t>
  </si>
  <si>
    <t>SSF4192812</t>
  </si>
  <si>
    <t>JANAKI SAHU</t>
  </si>
  <si>
    <t>24-Jul-2023</t>
  </si>
  <si>
    <t>2.61 Yrs</t>
  </si>
  <si>
    <t>24 Jul 2023</t>
  </si>
  <si>
    <t>04-Sep-2023</t>
  </si>
  <si>
    <t>17-Sep-2025</t>
  </si>
  <si>
    <t>31-Mar-2025</t>
  </si>
  <si>
    <t>9937733207</t>
  </si>
  <si>
    <t>As Per Borrower Statement and Digital Payment Borrower Paid Rs-18355/- on Dt.28-05-2024 to LO Prasant Pradhan but LO Prasant Pradhan entry Rs-8400/- rest amount Rs-9955/- not Posted in FIMO.</t>
  </si>
  <si>
    <t>As Per Borrower Statement and Digital Payment Borrower Paid Rs-24480/- on Dt.02-12-2023 to LO Prasant Pradhan but LO Prasant Pradhan entry Rs-12000/- rest amount Rs-12480/- not Posted in FIMO.</t>
  </si>
  <si>
    <t>As Per Borrower Statement and Digital Payment Borrower Paid Rs-2200/- on Dt.04-06-2024 to LO Prasanra Pradhan But LO Prasanta Pradhan not Posted in FIMO.</t>
  </si>
  <si>
    <t>As Per Loan card and Borrower Statement Borrower paid her EMI on Dt.04-05-2024 to LO Prasanta Pradhan but LO Prasanta Pradhan not Posted in FIMO.</t>
  </si>
  <si>
    <t>349483218</t>
  </si>
  <si>
    <t>As Per Borrower Statement and Digital Payment Borrower Paid Rs-47275/- Recovered 20400 Net fraud 26875.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</si>
</sst>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J1" zoomScaleNormal="100" workbookViewId="0">
      <pane ySplit="4" topLeftCell="A5" activePane="bottomLeft" state="frozen"/>
      <selection pane="bottomLeft" activeCell="L5" sqref="L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OR2706</v>
      </c>
      <c r="D5" s="63" t="str">
        <f>IF('Physical Cash at Safe'!D28="Yes", 'Physical Cash at Safe'!B4, 'Borrower Wise Details'!C5)</f>
        <v>Kuakhia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Jajapur</v>
      </c>
      <c r="G5" s="61">
        <v>46082</v>
      </c>
      <c r="H5" s="107" t="s">
        <v>273</v>
      </c>
      <c r="I5" s="61">
        <v>46082</v>
      </c>
      <c r="J5" s="74" t="str">
        <f>IF('Physical Cash at Safe'!D28="Yes",'Physical Cash at Safe'!E28,IF('Borrower Wise Details'!D5&lt;&gt;"",'Borrower Wise Details'!D5,""))</f>
        <v>FN25-26-03858</v>
      </c>
      <c r="K5" s="81">
        <v>1</v>
      </c>
      <c r="L5" s="82">
        <v>18355</v>
      </c>
      <c r="M5" s="82">
        <v>8400</v>
      </c>
      <c r="N5" s="82" t="s">
        <v>246</v>
      </c>
      <c r="O5" s="82" t="s">
        <v>274</v>
      </c>
      <c r="P5" s="82" t="s">
        <v>275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Prasant Pradhan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SF0060375</v>
      </c>
      <c r="U5" s="77" t="s">
        <v>280</v>
      </c>
      <c r="V5" s="61">
        <v>45443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252</v>
      </c>
      <c r="Z5" s="61">
        <v>46084</v>
      </c>
      <c r="AA5" s="61">
        <v>46084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47275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20400</v>
      </c>
      <c r="AE5" s="126">
        <f>IF(AND(AC5="", AD5=""), "", IF(AD5="", AC5, AC5 - IF(ISNUMBER(AD5), AD5, 0)))</f>
        <v>26875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46087</v>
      </c>
      <c r="AH5" s="70" t="s">
        <v>344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OR2706</v>
      </c>
      <c r="C5" s="50" t="str">
        <f>IF('Fraud Investigation Report'!D5="", "", 'Fraud Investigation Report'!D5)</f>
        <v>Kuakhia</v>
      </c>
      <c r="D5" s="68" t="str">
        <f>IF(OR('Fraud Investigation Report'!R5="", 'Fraud Investigation Report'!R5=0), "", 'Fraud Investigation Report'!R5)</f>
        <v>Prasant Pradhan</v>
      </c>
      <c r="E5" s="68" t="str">
        <f>IF(OR('Fraud Investigation Report'!T5="", 'Fraud Investigation Report'!T5=0), "", 'Fraud Investigation Report'!T5)</f>
        <v>SF0060375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42835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47275</v>
      </c>
      <c r="O5" s="69">
        <f>IF('Fraud Investigation Report'!AD5="", "", 'Fraud Investigation Report'!AD5)</f>
        <v>20400</v>
      </c>
      <c r="P5" s="126">
        <f>IF(AND(N5="", O5=""), "", IF(O5="", N5, N5 - IF(ISNUMBER(O5), O5, 0)))</f>
        <v>26875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100" workbookViewId="0">
      <pane ySplit="2" topLeftCell="A3" activePane="bottomLeft" state="frozen"/>
      <selection pane="bottomLeft" activeCell="E4" sqref="E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269</v>
      </c>
      <c r="B4" s="41" t="s">
        <v>270</v>
      </c>
      <c r="C4" s="41" t="s">
        <v>271</v>
      </c>
      <c r="D4" s="41" t="s">
        <v>271</v>
      </c>
      <c r="E4" s="41" t="s">
        <v>272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46084</v>
      </c>
      <c r="C6" s="18">
        <v>46083</v>
      </c>
      <c r="D6" s="18">
        <v>46084</v>
      </c>
      <c r="E6" s="19">
        <v>0.27083333333333331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>
        <v>0</v>
      </c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 t="s">
        <v>262</v>
      </c>
      <c r="C33" s="39" t="s">
        <v>84</v>
      </c>
      <c r="D33" s="131" t="s">
        <v>263</v>
      </c>
      <c r="E33" s="132"/>
    </row>
    <row r="34" spans="1:5" ht="26" x14ac:dyDescent="0.35">
      <c r="A34" s="39" t="s">
        <v>220</v>
      </c>
      <c r="B34" s="38" t="s">
        <v>264</v>
      </c>
      <c r="C34" s="39" t="s">
        <v>221</v>
      </c>
      <c r="D34" s="133" t="s">
        <v>267</v>
      </c>
      <c r="E34" s="134"/>
    </row>
    <row r="35" spans="1:5" ht="26" x14ac:dyDescent="0.35">
      <c r="A35" s="39" t="s">
        <v>222</v>
      </c>
      <c r="B35" s="38" t="s">
        <v>265</v>
      </c>
      <c r="C35" s="39" t="s">
        <v>224</v>
      </c>
      <c r="D35" s="133" t="s">
        <v>268</v>
      </c>
      <c r="E35" s="134"/>
    </row>
    <row r="36" spans="1:5" ht="25.5" customHeight="1" x14ac:dyDescent="0.35">
      <c r="A36" s="39" t="s">
        <v>223</v>
      </c>
      <c r="B36" s="38" t="s">
        <v>259</v>
      </c>
      <c r="C36" s="39" t="s">
        <v>225</v>
      </c>
      <c r="D36" s="133" t="s">
        <v>266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P1" zoomScale="80" zoomScaleNormal="80" workbookViewId="0">
      <selection activeCell="Q5" sqref="Q5"/>
    </sheetView>
  </sheetViews>
  <sheetFormatPr defaultColWidth="8.81640625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OR2706</v>
      </c>
      <c r="C5" s="119" t="str">
        <f>IF('Loan Outstanding Report'!$H$5="", "", 'Loan Outstanding Report'!$H$5)</f>
        <v>Kuakhia</v>
      </c>
      <c r="D5" s="41" t="s">
        <v>279</v>
      </c>
      <c r="E5" s="65">
        <v>46084</v>
      </c>
      <c r="F5" s="38" t="s">
        <v>277</v>
      </c>
      <c r="G5" s="49" t="s">
        <v>278</v>
      </c>
      <c r="H5" s="49" t="s">
        <v>276</v>
      </c>
      <c r="I5" s="120" t="s">
        <v>281</v>
      </c>
      <c r="J5" s="120" t="s">
        <v>283</v>
      </c>
      <c r="K5" s="120" t="s">
        <v>282</v>
      </c>
      <c r="L5" s="11" t="s">
        <v>343</v>
      </c>
      <c r="M5" s="65" t="s">
        <v>284</v>
      </c>
      <c r="N5" s="124">
        <v>52390</v>
      </c>
      <c r="O5" s="124">
        <v>2800</v>
      </c>
      <c r="P5" s="121" t="s">
        <v>140</v>
      </c>
      <c r="Q5" s="80">
        <v>45440</v>
      </c>
      <c r="R5" s="124">
        <v>18355</v>
      </c>
      <c r="S5" s="124">
        <v>8400</v>
      </c>
      <c r="T5" s="124"/>
      <c r="U5" s="125">
        <f t="shared" ref="U5" si="0">IF(AND(ISBLANK(R5),ISBLANK(S5),ISBLANK(T5)),"",R5-(S5+T5))</f>
        <v>9955</v>
      </c>
      <c r="V5" s="117" t="s">
        <v>202</v>
      </c>
      <c r="W5" s="122" t="s">
        <v>339</v>
      </c>
    </row>
    <row r="6" spans="1:23" ht="25" customHeight="1" x14ac:dyDescent="0.3">
      <c r="A6" s="64">
        <v>2</v>
      </c>
      <c r="B6" s="60" t="str">
        <f>IF(J6&lt;&gt;"", $B$5, "")</f>
        <v>OR2706</v>
      </c>
      <c r="C6" s="119" t="str">
        <f>IF(J6&lt;&gt;"", $C$5, "")</f>
        <v>Kuakhia</v>
      </c>
      <c r="D6" s="41" t="str">
        <f>IF(J6&lt;&gt;"", $D$5, "")</f>
        <v>FN25-26-03858</v>
      </c>
      <c r="E6" s="65">
        <v>46084</v>
      </c>
      <c r="F6" s="38" t="str">
        <f t="shared" ref="F6:F70" si="1">IF(J6&lt;&gt;"", $F$5, "")</f>
        <v>Prasant Pradhan</v>
      </c>
      <c r="G6" s="49" t="str">
        <f>IF(J6&lt;&gt;"", $G$5, "")</f>
        <v>SF0060375</v>
      </c>
      <c r="H6" s="49" t="str">
        <f>IF(J6&lt;&gt;"", $H$5, "")</f>
        <v>Loan Officer</v>
      </c>
      <c r="I6" s="120" t="s">
        <v>302</v>
      </c>
      <c r="J6" s="120" t="s">
        <v>304</v>
      </c>
      <c r="K6" s="120" t="s">
        <v>306</v>
      </c>
      <c r="L6" s="11">
        <v>349893707</v>
      </c>
      <c r="M6" s="65" t="s">
        <v>307</v>
      </c>
      <c r="N6" s="124">
        <v>36733</v>
      </c>
      <c r="O6" s="124">
        <v>2000</v>
      </c>
      <c r="P6" s="121" t="s">
        <v>140</v>
      </c>
      <c r="Q6" s="80">
        <v>45262</v>
      </c>
      <c r="R6" s="124">
        <v>24480</v>
      </c>
      <c r="S6" s="124">
        <v>12000</v>
      </c>
      <c r="T6" s="124"/>
      <c r="U6" s="125">
        <f t="shared" ref="U6:U69" si="2">IF(AND(ISBLANK(R6),ISBLANK(S6),ISBLANK(T6)),"",R6-(S6+T6))</f>
        <v>12480</v>
      </c>
      <c r="V6" s="117" t="s">
        <v>202</v>
      </c>
      <c r="W6" s="122" t="s">
        <v>340</v>
      </c>
    </row>
    <row r="7" spans="1:23" ht="25" customHeight="1" x14ac:dyDescent="0.3">
      <c r="A7" s="64">
        <v>3</v>
      </c>
      <c r="B7" s="60" t="str">
        <f t="shared" ref="B7:B70" si="3">IF(J7&lt;&gt;"", $B$5, "")</f>
        <v>OR2706</v>
      </c>
      <c r="C7" s="119" t="str">
        <f t="shared" ref="C7:C70" si="4">IF(J7&lt;&gt;"", $C$5, "")</f>
        <v>Kuakhia</v>
      </c>
      <c r="D7" s="41" t="str">
        <f t="shared" ref="D7:D70" si="5">IF(J7&lt;&gt;"", $D$5, "")</f>
        <v>FN25-26-03858</v>
      </c>
      <c r="E7" s="65">
        <v>46084</v>
      </c>
      <c r="F7" s="38" t="str">
        <f t="shared" si="1"/>
        <v>Prasant Pradhan</v>
      </c>
      <c r="G7" s="49" t="str">
        <f t="shared" ref="G7:G70" si="6">IF(J7&lt;&gt;"", $G$5, "")</f>
        <v>SF0060375</v>
      </c>
      <c r="H7" s="49" t="str">
        <f t="shared" ref="H7:H70" si="7">IF(J7&lt;&gt;"", $H$5, "")</f>
        <v>Loan Officer</v>
      </c>
      <c r="I7" s="120" t="s">
        <v>316</v>
      </c>
      <c r="J7" s="120" t="s">
        <v>318</v>
      </c>
      <c r="K7" s="120" t="s">
        <v>320</v>
      </c>
      <c r="L7" s="11">
        <v>354978646</v>
      </c>
      <c r="M7" s="65" t="s">
        <v>321</v>
      </c>
      <c r="N7" s="124">
        <v>42000</v>
      </c>
      <c r="O7" s="124">
        <v>2240</v>
      </c>
      <c r="P7" s="121" t="s">
        <v>139</v>
      </c>
      <c r="Q7" s="80">
        <v>45416</v>
      </c>
      <c r="R7" s="124">
        <v>2240</v>
      </c>
      <c r="S7" s="124"/>
      <c r="T7" s="124"/>
      <c r="U7" s="125">
        <f t="shared" si="2"/>
        <v>2240</v>
      </c>
      <c r="V7" s="117" t="s">
        <v>201</v>
      </c>
      <c r="W7" s="122" t="s">
        <v>342</v>
      </c>
    </row>
    <row r="8" spans="1:23" ht="25" customHeight="1" x14ac:dyDescent="0.3">
      <c r="A8" s="64">
        <v>4</v>
      </c>
      <c r="B8" s="60" t="str">
        <f t="shared" si="3"/>
        <v>OR2706</v>
      </c>
      <c r="C8" s="119" t="str">
        <f t="shared" si="4"/>
        <v>Kuakhia</v>
      </c>
      <c r="D8" s="41" t="str">
        <f t="shared" si="5"/>
        <v>FN25-26-03858</v>
      </c>
      <c r="E8" s="65">
        <v>46084</v>
      </c>
      <c r="F8" s="38" t="str">
        <f t="shared" si="1"/>
        <v>Prasant Pradhan</v>
      </c>
      <c r="G8" s="49" t="str">
        <f t="shared" si="6"/>
        <v>SF0060375</v>
      </c>
      <c r="H8" s="49" t="str">
        <f t="shared" si="7"/>
        <v>Loan Officer</v>
      </c>
      <c r="I8" s="120" t="s">
        <v>316</v>
      </c>
      <c r="J8" s="120" t="s">
        <v>330</v>
      </c>
      <c r="K8" s="120" t="s">
        <v>331</v>
      </c>
      <c r="L8" s="11">
        <v>352258125</v>
      </c>
      <c r="M8" s="65" t="s">
        <v>332</v>
      </c>
      <c r="N8" s="124">
        <v>42000</v>
      </c>
      <c r="O8" s="124">
        <v>2240</v>
      </c>
      <c r="P8" s="121" t="s">
        <v>139</v>
      </c>
      <c r="Q8" s="80">
        <v>45447</v>
      </c>
      <c r="R8" s="124">
        <v>2200</v>
      </c>
      <c r="S8" s="124"/>
      <c r="T8" s="124"/>
      <c r="U8" s="125">
        <f t="shared" si="2"/>
        <v>2200</v>
      </c>
      <c r="V8" s="117" t="s">
        <v>202</v>
      </c>
      <c r="W8" s="122" t="s">
        <v>341</v>
      </c>
    </row>
    <row r="9" spans="1:23" ht="2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ref="F30:F38" si="8">IF(J30&lt;&gt;"", $F$5, "")</f>
        <v/>
      </c>
      <c r="G30" s="49" t="str">
        <f t="shared" ref="G30:G38" si="9">IF(J30&lt;&gt;"", $G$5, "")</f>
        <v/>
      </c>
      <c r="H30" s="49" t="str">
        <f t="shared" ref="H30:H38" si="10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L1" zoomScale="80" zoomScaleNormal="80" workbookViewId="0">
      <selection activeCell="BR5" sqref="BR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253</v>
      </c>
      <c r="C5" s="38" t="s">
        <v>247</v>
      </c>
      <c r="D5" s="38" t="s">
        <v>272</v>
      </c>
      <c r="E5" s="38" t="s">
        <v>285</v>
      </c>
      <c r="F5" s="38" t="s">
        <v>285</v>
      </c>
      <c r="G5" s="84" t="s">
        <v>269</v>
      </c>
      <c r="H5" s="38" t="s">
        <v>270</v>
      </c>
      <c r="I5" s="84">
        <v>125311</v>
      </c>
      <c r="J5" s="38" t="s">
        <v>286</v>
      </c>
      <c r="K5" s="84">
        <v>125311</v>
      </c>
      <c r="L5" s="84" t="s">
        <v>287</v>
      </c>
      <c r="M5" s="38" t="s">
        <v>288</v>
      </c>
      <c r="N5" s="84">
        <v>211231</v>
      </c>
      <c r="O5" s="84" t="s">
        <v>281</v>
      </c>
      <c r="P5" s="84">
        <v>279192</v>
      </c>
      <c r="Q5" s="38" t="s">
        <v>289</v>
      </c>
      <c r="R5" s="38" t="s">
        <v>254</v>
      </c>
      <c r="S5" s="84" t="s">
        <v>283</v>
      </c>
      <c r="T5" s="84" t="s">
        <v>283</v>
      </c>
      <c r="U5" s="84" t="s">
        <v>290</v>
      </c>
      <c r="V5" s="84" t="s">
        <v>255</v>
      </c>
      <c r="W5" s="84">
        <v>541</v>
      </c>
      <c r="X5" s="38" t="s">
        <v>291</v>
      </c>
      <c r="Y5" s="84">
        <v>349483218</v>
      </c>
      <c r="Z5" s="38" t="s">
        <v>282</v>
      </c>
      <c r="AA5" s="108" t="s">
        <v>284</v>
      </c>
      <c r="AB5" s="84">
        <v>52390</v>
      </c>
      <c r="AC5" s="108" t="s">
        <v>292</v>
      </c>
      <c r="AD5" s="84">
        <v>24</v>
      </c>
      <c r="AE5" s="84" t="s">
        <v>293</v>
      </c>
      <c r="AF5" s="84" t="s">
        <v>294</v>
      </c>
      <c r="AG5" s="108" t="s">
        <v>295</v>
      </c>
      <c r="AH5" s="84" t="s">
        <v>296</v>
      </c>
      <c r="AI5" s="108" t="s">
        <v>297</v>
      </c>
      <c r="AJ5" s="84">
        <v>2875</v>
      </c>
      <c r="AK5" s="84">
        <v>2800</v>
      </c>
      <c r="AL5" s="108" t="s">
        <v>298</v>
      </c>
      <c r="AM5" s="84">
        <v>41753.160000000003</v>
      </c>
      <c r="AN5" s="112">
        <v>14321.84</v>
      </c>
      <c r="AO5" s="112">
        <v>56075</v>
      </c>
      <c r="AP5" s="112">
        <v>10636.84</v>
      </c>
      <c r="AQ5" s="112">
        <v>563.16</v>
      </c>
      <c r="AR5" s="112">
        <v>11200</v>
      </c>
      <c r="AS5" s="112">
        <v>10636.84</v>
      </c>
      <c r="AT5" s="112">
        <v>563.16</v>
      </c>
      <c r="AU5" s="112">
        <v>11200</v>
      </c>
      <c r="AV5" s="84">
        <v>38</v>
      </c>
      <c r="AW5" s="84"/>
      <c r="AX5" s="84"/>
      <c r="AY5" s="108"/>
      <c r="AZ5" s="84"/>
      <c r="BA5" s="84"/>
      <c r="BB5" s="84" t="s">
        <v>256</v>
      </c>
      <c r="BC5" s="84" t="s">
        <v>257</v>
      </c>
      <c r="BD5" s="108" t="s">
        <v>299</v>
      </c>
      <c r="BE5" s="84">
        <v>52390</v>
      </c>
      <c r="BF5" s="38" t="s">
        <v>283</v>
      </c>
      <c r="BG5" s="84" t="s">
        <v>300</v>
      </c>
      <c r="BH5" s="114" t="s">
        <v>258</v>
      </c>
      <c r="BI5" s="38" t="s">
        <v>110</v>
      </c>
      <c r="BJ5" s="85">
        <v>46084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18355</v>
      </c>
      <c r="BQ5" s="117" t="s">
        <v>202</v>
      </c>
      <c r="BR5" s="118" t="s">
        <v>339</v>
      </c>
    </row>
    <row r="6" spans="1:70" s="113" customFormat="1" ht="15" customHeight="1" x14ac:dyDescent="0.35">
      <c r="A6" s="84">
        <v>2</v>
      </c>
      <c r="B6" s="38" t="s">
        <v>253</v>
      </c>
      <c r="C6" s="38" t="s">
        <v>247</v>
      </c>
      <c r="D6" s="38" t="s">
        <v>272</v>
      </c>
      <c r="E6" s="38" t="s">
        <v>285</v>
      </c>
      <c r="F6" s="38" t="s">
        <v>285</v>
      </c>
      <c r="G6" s="84" t="s">
        <v>269</v>
      </c>
      <c r="H6" s="38" t="s">
        <v>270</v>
      </c>
      <c r="I6" s="84">
        <v>122803</v>
      </c>
      <c r="J6" s="38" t="s">
        <v>301</v>
      </c>
      <c r="K6" s="84">
        <v>122803</v>
      </c>
      <c r="L6" s="84" t="s">
        <v>287</v>
      </c>
      <c r="M6" s="38" t="s">
        <v>288</v>
      </c>
      <c r="N6" s="84">
        <v>209937</v>
      </c>
      <c r="O6" s="84" t="s">
        <v>302</v>
      </c>
      <c r="P6" s="84">
        <v>277564</v>
      </c>
      <c r="Q6" s="38" t="s">
        <v>303</v>
      </c>
      <c r="R6" s="38" t="s">
        <v>254</v>
      </c>
      <c r="S6" s="84" t="s">
        <v>304</v>
      </c>
      <c r="T6" s="84" t="s">
        <v>304</v>
      </c>
      <c r="U6" s="84" t="s">
        <v>305</v>
      </c>
      <c r="V6" s="84" t="s">
        <v>255</v>
      </c>
      <c r="W6" s="84">
        <v>541</v>
      </c>
      <c r="X6" s="38" t="s">
        <v>260</v>
      </c>
      <c r="Y6" s="84">
        <v>349893707</v>
      </c>
      <c r="Z6" s="38" t="s">
        <v>306</v>
      </c>
      <c r="AA6" s="108" t="s">
        <v>307</v>
      </c>
      <c r="AB6" s="84">
        <v>36733</v>
      </c>
      <c r="AC6" s="108" t="s">
        <v>308</v>
      </c>
      <c r="AD6" s="84">
        <v>24</v>
      </c>
      <c r="AE6" s="84" t="s">
        <v>309</v>
      </c>
      <c r="AF6" s="84" t="s">
        <v>310</v>
      </c>
      <c r="AG6" s="108" t="s">
        <v>311</v>
      </c>
      <c r="AH6" s="84" t="s">
        <v>261</v>
      </c>
      <c r="AI6" s="108" t="s">
        <v>312</v>
      </c>
      <c r="AJ6" s="84">
        <v>1787</v>
      </c>
      <c r="AK6" s="84">
        <v>2000</v>
      </c>
      <c r="AL6" s="108" t="s">
        <v>313</v>
      </c>
      <c r="AM6" s="84">
        <v>22144.12</v>
      </c>
      <c r="AN6" s="112">
        <v>9642.8799999999992</v>
      </c>
      <c r="AO6" s="112">
        <v>31787</v>
      </c>
      <c r="AP6" s="112">
        <v>14588.88</v>
      </c>
      <c r="AQ6" s="112">
        <v>1411.12</v>
      </c>
      <c r="AR6" s="112">
        <v>16000</v>
      </c>
      <c r="AS6" s="112">
        <v>14588.88</v>
      </c>
      <c r="AT6" s="112">
        <v>1411.12</v>
      </c>
      <c r="AU6" s="112">
        <v>16000</v>
      </c>
      <c r="AV6" s="84">
        <v>37</v>
      </c>
      <c r="AW6" s="84"/>
      <c r="AX6" s="84"/>
      <c r="AY6" s="108"/>
      <c r="AZ6" s="84"/>
      <c r="BA6" s="84"/>
      <c r="BB6" s="84" t="s">
        <v>256</v>
      </c>
      <c r="BC6" s="84" t="s">
        <v>257</v>
      </c>
      <c r="BD6" s="108" t="s">
        <v>299</v>
      </c>
      <c r="BE6" s="84">
        <v>36733</v>
      </c>
      <c r="BF6" s="38" t="s">
        <v>304</v>
      </c>
      <c r="BG6" s="84" t="s">
        <v>314</v>
      </c>
      <c r="BH6" s="114" t="s">
        <v>258</v>
      </c>
      <c r="BI6" s="38" t="s">
        <v>110</v>
      </c>
      <c r="BJ6" s="85">
        <v>46084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24480</v>
      </c>
      <c r="BQ6" s="117" t="s">
        <v>202</v>
      </c>
      <c r="BR6" s="118" t="s">
        <v>340</v>
      </c>
    </row>
    <row r="7" spans="1:70" s="113" customFormat="1" ht="15" customHeight="1" x14ac:dyDescent="0.35">
      <c r="A7" s="84">
        <v>3</v>
      </c>
      <c r="B7" s="38" t="s">
        <v>253</v>
      </c>
      <c r="C7" s="38" t="s">
        <v>247</v>
      </c>
      <c r="D7" s="38" t="s">
        <v>272</v>
      </c>
      <c r="E7" s="38" t="s">
        <v>285</v>
      </c>
      <c r="F7" s="38" t="s">
        <v>285</v>
      </c>
      <c r="G7" s="84" t="s">
        <v>269</v>
      </c>
      <c r="H7" s="38" t="s">
        <v>270</v>
      </c>
      <c r="I7" s="84">
        <v>133481</v>
      </c>
      <c r="J7" s="38" t="s">
        <v>315</v>
      </c>
      <c r="K7" s="84">
        <v>133481</v>
      </c>
      <c r="L7" s="84" t="s">
        <v>287</v>
      </c>
      <c r="M7" s="38" t="s">
        <v>288</v>
      </c>
      <c r="N7" s="84">
        <v>225316</v>
      </c>
      <c r="O7" s="84" t="s">
        <v>316</v>
      </c>
      <c r="P7" s="84">
        <v>537649</v>
      </c>
      <c r="Q7" s="38" t="s">
        <v>317</v>
      </c>
      <c r="R7" s="38" t="s">
        <v>254</v>
      </c>
      <c r="S7" s="84" t="s">
        <v>318</v>
      </c>
      <c r="T7" s="84" t="s">
        <v>318</v>
      </c>
      <c r="U7" s="84" t="s">
        <v>290</v>
      </c>
      <c r="V7" s="84" t="s">
        <v>255</v>
      </c>
      <c r="W7" s="84">
        <v>0</v>
      </c>
      <c r="X7" s="38" t="s">
        <v>319</v>
      </c>
      <c r="Y7" s="84">
        <v>354978646</v>
      </c>
      <c r="Z7" s="38" t="s">
        <v>320</v>
      </c>
      <c r="AA7" s="108" t="s">
        <v>321</v>
      </c>
      <c r="AB7" s="84">
        <v>42000</v>
      </c>
      <c r="AC7" s="108" t="s">
        <v>322</v>
      </c>
      <c r="AD7" s="84">
        <v>24</v>
      </c>
      <c r="AE7" s="84" t="s">
        <v>309</v>
      </c>
      <c r="AF7" s="84" t="s">
        <v>323</v>
      </c>
      <c r="AG7" s="108" t="s">
        <v>324</v>
      </c>
      <c r="AH7" s="84" t="s">
        <v>261</v>
      </c>
      <c r="AI7" s="108" t="s">
        <v>325</v>
      </c>
      <c r="AJ7" s="84">
        <v>2240</v>
      </c>
      <c r="AK7" s="84">
        <v>2240</v>
      </c>
      <c r="AL7" s="108" t="s">
        <v>326</v>
      </c>
      <c r="AM7" s="84">
        <v>18818.96</v>
      </c>
      <c r="AN7" s="112">
        <v>8615.0400000000009</v>
      </c>
      <c r="AO7" s="112">
        <v>27434</v>
      </c>
      <c r="AP7" s="112">
        <v>23181.040000000001</v>
      </c>
      <c r="AQ7" s="112">
        <v>2758.96</v>
      </c>
      <c r="AR7" s="112">
        <v>25940</v>
      </c>
      <c r="AS7" s="112">
        <v>23181.040000000001</v>
      </c>
      <c r="AT7" s="112">
        <v>2758.96</v>
      </c>
      <c r="AU7" s="112">
        <v>25940</v>
      </c>
      <c r="AV7" s="84">
        <v>24</v>
      </c>
      <c r="AW7" s="84"/>
      <c r="AX7" s="84"/>
      <c r="AY7" s="108"/>
      <c r="AZ7" s="84"/>
      <c r="BA7" s="84"/>
      <c r="BB7" s="84" t="s">
        <v>256</v>
      </c>
      <c r="BC7" s="84" t="s">
        <v>257</v>
      </c>
      <c r="BD7" s="108" t="s">
        <v>327</v>
      </c>
      <c r="BE7" s="84">
        <v>42000</v>
      </c>
      <c r="BF7" s="38" t="s">
        <v>318</v>
      </c>
      <c r="BG7" s="84" t="s">
        <v>328</v>
      </c>
      <c r="BH7" s="114" t="s">
        <v>258</v>
      </c>
      <c r="BI7" s="38" t="s">
        <v>110</v>
      </c>
      <c r="BJ7" s="85">
        <v>46084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2240</v>
      </c>
      <c r="BQ7" s="117" t="s">
        <v>201</v>
      </c>
      <c r="BR7" s="118" t="s">
        <v>342</v>
      </c>
    </row>
    <row r="8" spans="1:70" s="113" customFormat="1" ht="15" customHeight="1" x14ac:dyDescent="0.35">
      <c r="A8" s="84">
        <v>4</v>
      </c>
      <c r="B8" s="38" t="s">
        <v>253</v>
      </c>
      <c r="C8" s="38" t="s">
        <v>247</v>
      </c>
      <c r="D8" s="38" t="s">
        <v>272</v>
      </c>
      <c r="E8" s="38" t="s">
        <v>285</v>
      </c>
      <c r="F8" s="38" t="s">
        <v>285</v>
      </c>
      <c r="G8" s="84" t="s">
        <v>269</v>
      </c>
      <c r="H8" s="38" t="s">
        <v>270</v>
      </c>
      <c r="I8" s="84">
        <v>133481</v>
      </c>
      <c r="J8" s="38" t="s">
        <v>315</v>
      </c>
      <c r="K8" s="84">
        <v>133481</v>
      </c>
      <c r="L8" s="84" t="s">
        <v>287</v>
      </c>
      <c r="M8" s="38" t="s">
        <v>288</v>
      </c>
      <c r="N8" s="84">
        <v>225316</v>
      </c>
      <c r="O8" s="84" t="s">
        <v>316</v>
      </c>
      <c r="P8" s="84">
        <v>296947</v>
      </c>
      <c r="Q8" s="38" t="s">
        <v>329</v>
      </c>
      <c r="R8" s="38" t="s">
        <v>254</v>
      </c>
      <c r="S8" s="84" t="s">
        <v>330</v>
      </c>
      <c r="T8" s="84" t="s">
        <v>330</v>
      </c>
      <c r="U8" s="84" t="s">
        <v>290</v>
      </c>
      <c r="V8" s="84" t="s">
        <v>255</v>
      </c>
      <c r="W8" s="84">
        <v>541</v>
      </c>
      <c r="X8" s="38" t="s">
        <v>260</v>
      </c>
      <c r="Y8" s="84">
        <v>352258125</v>
      </c>
      <c r="Z8" s="38" t="s">
        <v>331</v>
      </c>
      <c r="AA8" s="108" t="s">
        <v>332</v>
      </c>
      <c r="AB8" s="84">
        <v>42000</v>
      </c>
      <c r="AC8" s="108" t="s">
        <v>322</v>
      </c>
      <c r="AD8" s="84">
        <v>24</v>
      </c>
      <c r="AE8" s="84" t="s">
        <v>309</v>
      </c>
      <c r="AF8" s="84" t="s">
        <v>333</v>
      </c>
      <c r="AG8" s="108" t="s">
        <v>334</v>
      </c>
      <c r="AH8" s="84" t="s">
        <v>261</v>
      </c>
      <c r="AI8" s="108" t="s">
        <v>335</v>
      </c>
      <c r="AJ8" s="84">
        <v>2240</v>
      </c>
      <c r="AK8" s="84">
        <v>2240</v>
      </c>
      <c r="AL8" s="108" t="s">
        <v>336</v>
      </c>
      <c r="AM8" s="84">
        <v>39760</v>
      </c>
      <c r="AN8" s="112">
        <v>12358</v>
      </c>
      <c r="AO8" s="112">
        <v>52118</v>
      </c>
      <c r="AP8" s="112">
        <v>2240</v>
      </c>
      <c r="AQ8" s="112">
        <v>0</v>
      </c>
      <c r="AR8" s="112">
        <v>2240</v>
      </c>
      <c r="AS8" s="112">
        <v>2240</v>
      </c>
      <c r="AT8" s="112">
        <v>0</v>
      </c>
      <c r="AU8" s="112">
        <v>2240</v>
      </c>
      <c r="AV8" s="84">
        <v>30</v>
      </c>
      <c r="AW8" s="84"/>
      <c r="AX8" s="84"/>
      <c r="AY8" s="108"/>
      <c r="AZ8" s="84"/>
      <c r="BA8" s="84"/>
      <c r="BB8" s="84" t="s">
        <v>256</v>
      </c>
      <c r="BC8" s="84" t="s">
        <v>257</v>
      </c>
      <c r="BD8" s="108" t="s">
        <v>337</v>
      </c>
      <c r="BE8" s="84">
        <v>42000</v>
      </c>
      <c r="BF8" s="38" t="s">
        <v>330</v>
      </c>
      <c r="BG8" s="84" t="s">
        <v>338</v>
      </c>
      <c r="BH8" s="114" t="s">
        <v>258</v>
      </c>
      <c r="BI8" s="38" t="s">
        <v>110</v>
      </c>
      <c r="BJ8" s="85">
        <v>46084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2200</v>
      </c>
      <c r="BQ8" s="117" t="s">
        <v>201</v>
      </c>
      <c r="BR8" s="118" t="s">
        <v>341</v>
      </c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2026-03-06T05:43:41Z</dcterms:modified>
</cp:coreProperties>
</file>